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P:\_PD 2020\07_ROZ\09_07_20_OPRAVA SILNICE III21227 JINDŘICHOV_betonárka HRADIŠTĚ v km 0,135-1,500_TERŠ\Rozpočet_SO101b\"/>
    </mc:Choice>
  </mc:AlternateContent>
  <xr:revisionPtr revIDLastSave="0" documentId="13_ncr:1_{7B5A6259-718C-4CDD-857C-DDA16E29239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101b - Velkoplošná opr..." sheetId="2" r:id="rId2"/>
    <sheet name="VRN - Vedlejší rozpočtové..." sheetId="3" r:id="rId3"/>
  </sheets>
  <definedNames>
    <definedName name="_xlnm._FilterDatabase" localSheetId="1" hidden="1">'SO 101b - Velkoplošná opr...'!$C$121:$K$342</definedName>
    <definedName name="_xlnm._FilterDatabase" localSheetId="2" hidden="1">'VRN - Vedlejší rozpočtové...'!$C$116:$K$165</definedName>
    <definedName name="_xlnm.Print_Titles" localSheetId="0">'Rekapitulace stavby'!$92:$92</definedName>
    <definedName name="_xlnm.Print_Titles" localSheetId="1">'SO 101b - Velkoplošná opr...'!$121:$121</definedName>
    <definedName name="_xlnm.Print_Titles" localSheetId="2">'VRN - Vedlejší rozpočtové...'!$116:$116</definedName>
    <definedName name="_xlnm.Print_Area" localSheetId="0">'Rekapitulace stavby'!$D$4:$AO$76,'Rekapitulace stavby'!$C$82:$AQ$97</definedName>
    <definedName name="_xlnm.Print_Area" localSheetId="1">'SO 101b - Velkoplošná opr...'!$C$4:$J$76,'SO 101b - Velkoplošná opr...'!$C$82:$J$103,'SO 101b - Velkoplošná opr...'!$C$109:$K$342</definedName>
    <definedName name="_xlnm.Print_Area" localSheetId="2">'VRN - Vedlejší rozpočtové...'!$C$4:$J$76,'VRN - Vedlejší rozpočtové...'!$C$82:$J$98,'VRN - Vedlejší rozpočtové...'!$C$104:$K$165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R119" i="3"/>
  <c r="P119" i="3"/>
  <c r="J114" i="3"/>
  <c r="J113" i="3"/>
  <c r="F113" i="3"/>
  <c r="F111" i="3"/>
  <c r="E109" i="3"/>
  <c r="J92" i="3"/>
  <c r="J91" i="3"/>
  <c r="F91" i="3"/>
  <c r="F89" i="3"/>
  <c r="E87" i="3"/>
  <c r="J18" i="3"/>
  <c r="E18" i="3"/>
  <c r="F114" i="3" s="1"/>
  <c r="J17" i="3"/>
  <c r="J12" i="3"/>
  <c r="J111" i="3" s="1"/>
  <c r="E7" i="3"/>
  <c r="E107" i="3"/>
  <c r="J37" i="2"/>
  <c r="J36" i="2"/>
  <c r="AY95" i="1"/>
  <c r="J35" i="2"/>
  <c r="AX95" i="1" s="1"/>
  <c r="BI336" i="2"/>
  <c r="BH336" i="2"/>
  <c r="BG336" i="2"/>
  <c r="BF336" i="2"/>
  <c r="T336" i="2"/>
  <c r="R336" i="2"/>
  <c r="P336" i="2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R323" i="2"/>
  <c r="P323" i="2"/>
  <c r="BI316" i="2"/>
  <c r="BH316" i="2"/>
  <c r="BG316" i="2"/>
  <c r="BF316" i="2"/>
  <c r="T316" i="2"/>
  <c r="R316" i="2"/>
  <c r="P316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3" i="2"/>
  <c r="BH293" i="2"/>
  <c r="BG293" i="2"/>
  <c r="BF293" i="2"/>
  <c r="T293" i="2"/>
  <c r="R293" i="2"/>
  <c r="P293" i="2"/>
  <c r="BI287" i="2"/>
  <c r="BH287" i="2"/>
  <c r="BG287" i="2"/>
  <c r="BF287" i="2"/>
  <c r="T287" i="2"/>
  <c r="R287" i="2"/>
  <c r="P287" i="2"/>
  <c r="BI280" i="2"/>
  <c r="BH280" i="2"/>
  <c r="BG280" i="2"/>
  <c r="BF280" i="2"/>
  <c r="T280" i="2"/>
  <c r="R280" i="2"/>
  <c r="P280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 s="1"/>
  <c r="J17" i="2"/>
  <c r="J12" i="2"/>
  <c r="J116" i="2"/>
  <c r="E7" i="2"/>
  <c r="E112" i="2" s="1"/>
  <c r="L90" i="1"/>
  <c r="AM90" i="1"/>
  <c r="AM89" i="1"/>
  <c r="L89" i="1"/>
  <c r="AM87" i="1"/>
  <c r="L87" i="1"/>
  <c r="L85" i="1"/>
  <c r="L84" i="1"/>
  <c r="BK165" i="3"/>
  <c r="J165" i="3"/>
  <c r="BK161" i="3"/>
  <c r="J161" i="3"/>
  <c r="BK156" i="3"/>
  <c r="J156" i="3"/>
  <c r="BK151" i="3"/>
  <c r="J151" i="3"/>
  <c r="BK149" i="3"/>
  <c r="J149" i="3"/>
  <c r="BK144" i="3"/>
  <c r="J144" i="3"/>
  <c r="BK139" i="3"/>
  <c r="J139" i="3"/>
  <c r="BK134" i="3"/>
  <c r="J134" i="3"/>
  <c r="BK129" i="3"/>
  <c r="J124" i="3"/>
  <c r="BK119" i="3"/>
  <c r="J119" i="3"/>
  <c r="BK336" i="2"/>
  <c r="J336" i="2"/>
  <c r="J323" i="2"/>
  <c r="BK287" i="2"/>
  <c r="BK280" i="2"/>
  <c r="J274" i="2"/>
  <c r="BK259" i="2"/>
  <c r="J236" i="2"/>
  <c r="J231" i="2"/>
  <c r="J226" i="2"/>
  <c r="J217" i="2"/>
  <c r="J201" i="2"/>
  <c r="BK197" i="2"/>
  <c r="BK193" i="2"/>
  <c r="BK189" i="2"/>
  <c r="BK185" i="2"/>
  <c r="BK181" i="2"/>
  <c r="BK177" i="2"/>
  <c r="BK173" i="2"/>
  <c r="J166" i="2"/>
  <c r="BK162" i="2"/>
  <c r="J153" i="2"/>
  <c r="J151" i="2"/>
  <c r="BK145" i="2"/>
  <c r="BK141" i="2"/>
  <c r="BK137" i="2"/>
  <c r="BK133" i="2"/>
  <c r="BK129" i="2"/>
  <c r="J125" i="2"/>
  <c r="BK329" i="2"/>
  <c r="J316" i="2"/>
  <c r="BK309" i="2"/>
  <c r="J299" i="2"/>
  <c r="J269" i="2"/>
  <c r="BK264" i="2"/>
  <c r="J259" i="2"/>
  <c r="BK248" i="2"/>
  <c r="BK241" i="2"/>
  <c r="BK236" i="2"/>
  <c r="J149" i="2"/>
  <c r="J133" i="2"/>
  <c r="AS94" i="1"/>
  <c r="J329" i="2"/>
  <c r="BK316" i="2"/>
  <c r="J309" i="2"/>
  <c r="BK304" i="2"/>
  <c r="BK299" i="2"/>
  <c r="J293" i="2"/>
  <c r="BK274" i="2"/>
  <c r="J264" i="2"/>
  <c r="BK253" i="2"/>
  <c r="J248" i="2"/>
  <c r="J241" i="2"/>
  <c r="BK231" i="2"/>
  <c r="BK226" i="2"/>
  <c r="J221" i="2"/>
  <c r="BK217" i="2"/>
  <c r="J213" i="2"/>
  <c r="BK209" i="2"/>
  <c r="J205" i="2"/>
  <c r="J197" i="2"/>
  <c r="J193" i="2"/>
  <c r="J189" i="2"/>
  <c r="J185" i="2"/>
  <c r="J181" i="2"/>
  <c r="J177" i="2"/>
  <c r="J173" i="2"/>
  <c r="BK166" i="2"/>
  <c r="BK158" i="2"/>
  <c r="BK153" i="2"/>
  <c r="BK151" i="2"/>
  <c r="J145" i="2"/>
  <c r="J141" i="2"/>
  <c r="BK125" i="2"/>
  <c r="J129" i="3"/>
  <c r="BK124" i="3"/>
  <c r="BK323" i="2"/>
  <c r="J304" i="2"/>
  <c r="BK293" i="2"/>
  <c r="J287" i="2"/>
  <c r="J280" i="2"/>
  <c r="BK269" i="2"/>
  <c r="J253" i="2"/>
  <c r="BK221" i="2"/>
  <c r="BK213" i="2"/>
  <c r="J209" i="2"/>
  <c r="BK205" i="2"/>
  <c r="BK201" i="2"/>
  <c r="J162" i="2"/>
  <c r="J158" i="2"/>
  <c r="BK149" i="2"/>
  <c r="J137" i="2"/>
  <c r="J129" i="2"/>
  <c r="R124" i="2" l="1"/>
  <c r="T247" i="2"/>
  <c r="T124" i="2"/>
  <c r="P247" i="2"/>
  <c r="BK298" i="2"/>
  <c r="J298" i="2"/>
  <c r="J101" i="2"/>
  <c r="R298" i="2"/>
  <c r="R246" i="2" s="1"/>
  <c r="BK328" i="2"/>
  <c r="J328" i="2"/>
  <c r="J102" i="2"/>
  <c r="R328" i="2"/>
  <c r="BK124" i="2"/>
  <c r="P124" i="2"/>
  <c r="BK247" i="2"/>
  <c r="J247" i="2"/>
  <c r="J100" i="2" s="1"/>
  <c r="R247" i="2"/>
  <c r="P298" i="2"/>
  <c r="T298" i="2"/>
  <c r="P328" i="2"/>
  <c r="T328" i="2"/>
  <c r="BK118" i="3"/>
  <c r="J118" i="3" s="1"/>
  <c r="J97" i="3" s="1"/>
  <c r="P118" i="3"/>
  <c r="P117" i="3"/>
  <c r="AU96" i="1" s="1"/>
  <c r="R118" i="3"/>
  <c r="R117" i="3"/>
  <c r="T118" i="3"/>
  <c r="T117" i="3" s="1"/>
  <c r="E85" i="2"/>
  <c r="F92" i="2"/>
  <c r="BE141" i="2"/>
  <c r="BE151" i="2"/>
  <c r="BE158" i="2"/>
  <c r="BE177" i="2"/>
  <c r="BE197" i="2"/>
  <c r="BE201" i="2"/>
  <c r="BE213" i="2"/>
  <c r="BE217" i="2"/>
  <c r="BE253" i="2"/>
  <c r="BE259" i="2"/>
  <c r="BE133" i="2"/>
  <c r="BE162" i="2"/>
  <c r="BE173" i="2"/>
  <c r="BE181" i="2"/>
  <c r="BE189" i="2"/>
  <c r="BE209" i="2"/>
  <c r="BE231" i="2"/>
  <c r="BE241" i="2"/>
  <c r="BE269" i="2"/>
  <c r="J89" i="2"/>
  <c r="BE125" i="2"/>
  <c r="BE129" i="2"/>
  <c r="BE137" i="2"/>
  <c r="BE145" i="2"/>
  <c r="BE153" i="2"/>
  <c r="BE236" i="2"/>
  <c r="BE274" i="2"/>
  <c r="BE280" i="2"/>
  <c r="BE287" i="2"/>
  <c r="J89" i="3"/>
  <c r="F92" i="3"/>
  <c r="BE149" i="2"/>
  <c r="BE166" i="2"/>
  <c r="BE185" i="2"/>
  <c r="BE193" i="2"/>
  <c r="BE205" i="2"/>
  <c r="BE221" i="2"/>
  <c r="BE226" i="2"/>
  <c r="BE248" i="2"/>
  <c r="BE264" i="2"/>
  <c r="BE293" i="2"/>
  <c r="BE299" i="2"/>
  <c r="BE304" i="2"/>
  <c r="BE309" i="2"/>
  <c r="BE316" i="2"/>
  <c r="BE323" i="2"/>
  <c r="BE329" i="2"/>
  <c r="BE336" i="2"/>
  <c r="E85" i="3"/>
  <c r="BE119" i="3"/>
  <c r="BE124" i="3"/>
  <c r="BE129" i="3"/>
  <c r="BE134" i="3"/>
  <c r="BE139" i="3"/>
  <c r="BE144" i="3"/>
  <c r="BE149" i="3"/>
  <c r="BE151" i="3"/>
  <c r="BE156" i="3"/>
  <c r="BE161" i="3"/>
  <c r="BE165" i="3"/>
  <c r="F37" i="2"/>
  <c r="BD95" i="1" s="1"/>
  <c r="F34" i="3"/>
  <c r="BA96" i="1"/>
  <c r="F37" i="3"/>
  <c r="BD96" i="1" s="1"/>
  <c r="F35" i="2"/>
  <c r="BB95" i="1" s="1"/>
  <c r="F36" i="2"/>
  <c r="BC95" i="1" s="1"/>
  <c r="J34" i="3"/>
  <c r="AW96" i="1"/>
  <c r="F34" i="2"/>
  <c r="BA95" i="1" s="1"/>
  <c r="F36" i="3"/>
  <c r="BC96" i="1" s="1"/>
  <c r="J34" i="2"/>
  <c r="AW95" i="1" s="1"/>
  <c r="F35" i="3"/>
  <c r="BB96" i="1" s="1"/>
  <c r="P246" i="2" l="1"/>
  <c r="P123" i="2"/>
  <c r="P122" i="2"/>
  <c r="AU95" i="1"/>
  <c r="T246" i="2"/>
  <c r="R123" i="2"/>
  <c r="R122" i="2"/>
  <c r="T123" i="2"/>
  <c r="T122" i="2" s="1"/>
  <c r="J124" i="2"/>
  <c r="J98" i="2"/>
  <c r="BK246" i="2"/>
  <c r="J246" i="2" s="1"/>
  <c r="J99" i="2" s="1"/>
  <c r="BK117" i="3"/>
  <c r="J117" i="3"/>
  <c r="J96" i="3" s="1"/>
  <c r="BD94" i="1"/>
  <c r="W33" i="1"/>
  <c r="BA94" i="1"/>
  <c r="W30" i="1" s="1"/>
  <c r="BB94" i="1"/>
  <c r="W31" i="1"/>
  <c r="BC94" i="1"/>
  <c r="W32" i="1" s="1"/>
  <c r="F33" i="3"/>
  <c r="AZ96" i="1"/>
  <c r="F33" i="2"/>
  <c r="AZ95" i="1" s="1"/>
  <c r="J33" i="2"/>
  <c r="AV95" i="1"/>
  <c r="AT95" i="1"/>
  <c r="J33" i="3"/>
  <c r="AV96" i="1"/>
  <c r="AT96" i="1"/>
  <c r="AU94" i="1"/>
  <c r="BK123" i="2" l="1"/>
  <c r="BK122" i="2"/>
  <c r="J122" i="2"/>
  <c r="J96" i="2"/>
  <c r="AZ94" i="1"/>
  <c r="W29" i="1"/>
  <c r="AW94" i="1"/>
  <c r="AK30" i="1"/>
  <c r="AX94" i="1"/>
  <c r="AY94" i="1"/>
  <c r="J30" i="3"/>
  <c r="AG96" i="1"/>
  <c r="AN96" i="1" s="1"/>
  <c r="J123" i="2" l="1"/>
  <c r="J97" i="2"/>
  <c r="J39" i="3"/>
  <c r="J30" i="2"/>
  <c r="AG95" i="1" s="1"/>
  <c r="AN95" i="1" s="1"/>
  <c r="AV94" i="1"/>
  <c r="AK29" i="1"/>
  <c r="J39" i="2" l="1"/>
  <c r="AG94" i="1"/>
  <c r="AK26" i="1"/>
  <c r="AK35" i="1"/>
  <c r="AT94" i="1"/>
  <c r="AN94" i="1" l="1"/>
</calcChain>
</file>

<file path=xl/sharedStrings.xml><?xml version="1.0" encoding="utf-8"?>
<sst xmlns="http://schemas.openxmlformats.org/spreadsheetml/2006/main" count="2883" uniqueCount="434">
  <si>
    <t>Export Komplet</t>
  </si>
  <si>
    <t/>
  </si>
  <si>
    <t>2.0</t>
  </si>
  <si>
    <t>ZAMOK</t>
  </si>
  <si>
    <t>False</t>
  </si>
  <si>
    <t>{02be0b33-dc10-4ed5-8caf-8bb236f0c5a1}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</si>
  <si>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</si>
  <si>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</si>
  <si>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</si>
  <si>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</si>
  <si>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</si>
  <si>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</si>
  <si>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</si>
  <si>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</si>
  <si>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SPR_09b_07_20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</si>
  <si>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</si>
  <si>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</si>
  <si>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SILNICE III21227 JINDŘICHOV_betonárka HRADIŠTĚ v km 0,135-1,500</t>
  </si>
  <si>
    <t>KSO:</t>
  </si>
  <si>
    <t>CC-CZ:</t>
  </si>
  <si>
    <t>Místo:</t>
  </si>
  <si>
    <t>Hradiště u Chebu, Jindřichov u Tršnic</t>
  </si>
  <si>
    <t>Datum:</t>
  </si>
  <si>
    <t>19. 2. 2020</t>
  </si>
  <si>
    <t>Zadavatel:</t>
  </si>
  <si>
    <t>IČ:</t>
  </si>
  <si>
    <t>Krajská správa a údržba silnic Karlovarského kraje</t>
  </si>
  <si>
    <t>DIČ:</t>
  </si>
  <si>
    <t>Uchazeč:</t>
  </si>
  <si>
    <t>Vyplň údaj</t>
  </si>
  <si>
    <t>Projektant:</t>
  </si>
  <si>
    <t>PROGEOCONT s.r.o.</t>
  </si>
  <si>
    <t>True</t>
  </si>
  <si>
    <t>Zpracovatel:</t>
  </si>
  <si>
    <t>06324827</t>
  </si>
  <si>
    <t xml:space="preserve">SPRINCL s.r.o.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</si>
  <si>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</si>
  <si>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</si>
  <si>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</si>
  <si>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</si>
  <si>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</si>
  <si>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</si>
  <si>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</si>
  <si>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</si>
  <si>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</si>
  <si>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</si>
  <si>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</si>
  <si>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</si>
  <si>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</si>
  <si>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</si>
  <si>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</si>
  <si>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</si>
  <si>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</si>
  <si>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</si>
  <si>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</si>
  <si>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</si>
  <si>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</si>
  <si>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</si>
  <si>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</si>
  <si>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</si>
  <si>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</si>
  <si>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</si>
  <si>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</si>
  <si>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</si>
  <si>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</si>
  <si>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</si>
  <si>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</si>
  <si>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</si>
  <si>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</si>
  <si>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</si>
  <si>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</si>
  <si>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</si>
  <si>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</si>
  <si>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</si>
  <si>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</si>
  <si>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</si>
  <si>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</si>
  <si>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</si>
  <si>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</si>
  <si>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</si>
  <si>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</si>
  <si>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</si>
  <si>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</si>
  <si>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101b</t>
  </si>
  <si>
    <t>Velkoplošná oprava v km 0,865-1,335</t>
  </si>
  <si>
    <t>STA</t>
  </si>
  <si>
    <t>1</t>
  </si>
  <si>
    <t>{388ad182-d45f-4042-9f2c-0cabfde22597}</t>
  </si>
  <si>
    <t>2</t>
  </si>
  <si>
    <t>VRN</t>
  </si>
  <si>
    <t>Vedlejší rozpočtové náklady</t>
  </si>
  <si>
    <t>{45dfab0f-47d3-49ff-9012-1bf8c505017f}</t>
  </si>
  <si>
    <t>KRYCÍ LIST SOUPISU PRACÍ</t>
  </si>
  <si>
    <t>Objekt:</t>
  </si>
  <si>
    <t>SO 101b - Velkoplošná oprava v km 0,865-1,335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</si>
  <si>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</si>
  <si>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</si>
  <si>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</si>
  <si>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</si>
  <si>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</si>
  <si>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</si>
  <si>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11 - Zemní práce - přípravné a přidružené práce</t>
  </si>
  <si>
    <t xml:space="preserve">    5 - Komunikace pozemní</t>
  </si>
  <si>
    <t xml:space="preserve">      57 - Kryty pozemních komunikací letišť a ploch z kameniva nebo živičné</t>
  </si>
  <si>
    <t xml:space="preserve">      91 - Doplňující konstrukce a práce pozemních komunikací, letišť a ploch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</si>
  <si>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</si>
  <si>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</si>
  <si>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</si>
  <si>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</si>
  <si>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</si>
  <si>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</si>
  <si>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</si>
  <si>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</si>
  <si>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</si>
  <si>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</si>
  <si>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</si>
  <si>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</si>
  <si>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</si>
  <si>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</si>
  <si>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</si>
  <si>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</si>
  <si>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</si>
  <si>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</si>
  <si>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Zemní práce - přípravné a přidružené práce</t>
  </si>
  <si>
    <t>K</t>
  </si>
  <si>
    <t>112151116</t>
  </si>
  <si>
    <t>Směrové kácení stromů s rozřezáním a odvětvením D kmene do 700 mm</t>
  </si>
  <si>
    <t>kus</t>
  </si>
  <si>
    <t>CS ÚRS 2020 01</t>
  </si>
  <si>
    <t>4</t>
  </si>
  <si>
    <t>-506551915</t>
  </si>
  <si>
    <t>PP</t>
  </si>
  <si>
    <t>Pokácení stromu směrové v celku s odřezáním kmene a s odvětvením průměru kmene přes 600 do 700 mm</t>
  </si>
  <si>
    <t>VV</t>
  </si>
  <si>
    <t>1+1+1+1</t>
  </si>
  <si>
    <t>Součet</t>
  </si>
  <si>
    <t>112151117</t>
  </si>
  <si>
    <t>Směrové kácení stromů s rozřezáním a odvětvením D kmene do 800 mm</t>
  </si>
  <si>
    <t>-1566093718</t>
  </si>
  <si>
    <t>Pokácení stromu směrové v celku s odřezáním kmene a s odvětvením průměru kmene přes 700 do 800 mm</t>
  </si>
  <si>
    <t>1+1</t>
  </si>
  <si>
    <t>3</t>
  </si>
  <si>
    <t>112151118</t>
  </si>
  <si>
    <t>Směrové kácení stromů s rozřezáním a odvětvením D kmene do 900 mm</t>
  </si>
  <si>
    <t>1107646759</t>
  </si>
  <si>
    <t>Pokácení stromu směrové v celku s odřezáním kmene a s odvětvením průměru kmene přes 800 do 900 mm</t>
  </si>
  <si>
    <t>112201116</t>
  </si>
  <si>
    <t>Odstranění pařezů D do 0,7 m v rovině a svahu 1:5 s odklizením do 20 m a zasypáním jámy</t>
  </si>
  <si>
    <t>1276038819</t>
  </si>
  <si>
    <t>Odstranění pařezu v rovině nebo na svahu do 1:5 o průměru pařezu na řezné ploše přes 600 do 700 mm</t>
  </si>
  <si>
    <t>5</t>
  </si>
  <si>
    <t>112201117</t>
  </si>
  <si>
    <t>Odstranění pařezů D do 0,8 m v rovině a svahu 1:5 s odklizením do 20 m a zasypáním jámy</t>
  </si>
  <si>
    <t>-344124810</t>
  </si>
  <si>
    <t>Odstranění pařezu v rovině nebo na svahu do 1:5 o průměru pařezu na řezné ploše přes 700 do 800 mm</t>
  </si>
  <si>
    <t>6</t>
  </si>
  <si>
    <t>112201118</t>
  </si>
  <si>
    <t>Odstranění pařezů D do 0,9 m v rovině a svahu 1:5 s odklizením do 20 m a zasypáním jámy</t>
  </si>
  <si>
    <t>1358970281</t>
  </si>
  <si>
    <t>Odstranění pařezu v rovině nebo na svahu do 1:5 o průměru pařezu na řezné ploše přes 800 do 900 mm</t>
  </si>
  <si>
    <t>7</t>
  </si>
  <si>
    <t>183151133</t>
  </si>
  <si>
    <t>Hloubení jam pro výsadbu dřevin strojně ve svahu do 1:2 objem jamky do 0,50 m3</t>
  </si>
  <si>
    <t>-558868661</t>
  </si>
  <si>
    <t>Hloubení jam pro výsadbu dřevin strojně ve svahu přes 1:5 do 1:2, objem přes 0,30 do 0,50 m3</t>
  </si>
  <si>
    <t>8</t>
  </si>
  <si>
    <t>184102124</t>
  </si>
  <si>
    <t>Výsadba dřeviny s balem D do 0,5 m do jamky se zalitím ve svahu do 1:2</t>
  </si>
  <si>
    <t>-1730964880</t>
  </si>
  <si>
    <t>Výsadba dřeviny s balem do předem vyhloubené jamky se zalitím  na svahu přes 1:5 do 1:2, při průměru balu přes 400 do 500 mm</t>
  </si>
  <si>
    <t>9</t>
  </si>
  <si>
    <t>M</t>
  </si>
  <si>
    <t>JAS</t>
  </si>
  <si>
    <t>Jasann ztepilý (Fraxinus excelsior), obvod kmene min. 16-18 cm</t>
  </si>
  <si>
    <t>-1060348160</t>
  </si>
  <si>
    <t>10</t>
  </si>
  <si>
    <t>184215133</t>
  </si>
  <si>
    <t>Ukotvení kmene dřevin třemi kůly D do 0,1 m délky do 3 m</t>
  </si>
  <si>
    <t>1911155349</t>
  </si>
  <si>
    <t>Ukotvení dřeviny kůly třemi kůly, délky přes 2 do 3 m</t>
  </si>
  <si>
    <t>60591255</t>
  </si>
  <si>
    <t>kůl vyvazovací dřevěný impregnovaný D 8cm dl 2,5m</t>
  </si>
  <si>
    <t>1476160901</t>
  </si>
  <si>
    <t>7*3</t>
  </si>
  <si>
    <t>12</t>
  </si>
  <si>
    <t>113154331</t>
  </si>
  <si>
    <t>Frézování živičného krytu tl 30 mm pruh š 2 m pl do 10000 m2 bez překážek v trase</t>
  </si>
  <si>
    <t>m2</t>
  </si>
  <si>
    <t>884827174</t>
  </si>
  <si>
    <t>Frézování živičného podkladu nebo krytu  s naložením na dopravní prostředek plochy přes 1 000 do 10 000 m2 bez překážek v trase pruhu šířky přes 1 m do 2 m, tloušťky vrstvy do 30 mm</t>
  </si>
  <si>
    <t>komunikace</t>
  </si>
  <si>
    <t>3173,763</t>
  </si>
  <si>
    <t>sjezdy</t>
  </si>
  <si>
    <t>5,36+14,2+13,754+9,58+18,08</t>
  </si>
  <si>
    <t>13</t>
  </si>
  <si>
    <t>162201403</t>
  </si>
  <si>
    <t>Vodorovné přemístění větví stromů listnatých do 1 km D kmene do 700 mm</t>
  </si>
  <si>
    <t>1805605320</t>
  </si>
  <si>
    <t>Vodorovné přemístění větví, kmenů nebo pařezů s naložením, složením a dopravou do 1000 m větví stromů listnatých, průměru kmene přes 500 do 700 mm</t>
  </si>
  <si>
    <t>14</t>
  </si>
  <si>
    <t>162301933</t>
  </si>
  <si>
    <t>Příplatek k vodorovnému přemístění větví stromů listnatých D kmene do 700 mm ZKD 1 km</t>
  </si>
  <si>
    <t>974060167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</si>
  <si>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</si>
  <si>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(1+1+1+1)*9</t>
  </si>
  <si>
    <t>162201404</t>
  </si>
  <si>
    <t>Vodorovné přemístění větví stromů listnatých do 1 km D kmene do 900 mm</t>
  </si>
  <si>
    <t>1849836391</t>
  </si>
  <si>
    <t>Vodorovné přemístění větví, kmenů nebo pařezů s naložením, složením a dopravou do 1000 m větví stromů listnatých, průměru kmene přes 700 do 900 mm</t>
  </si>
  <si>
    <t>2+1</t>
  </si>
  <si>
    <t>16</t>
  </si>
  <si>
    <t>162301934</t>
  </si>
  <si>
    <t>Příplatek k vodorovnému přemístění větví stromů listnatých D kmene do 900 mm ZKD 1 km</t>
  </si>
  <si>
    <t>1839266445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</si>
  <si>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</si>
  <si>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(2+1)*9</t>
  </si>
  <si>
    <t>17</t>
  </si>
  <si>
    <t>162201413</t>
  </si>
  <si>
    <t>Vodorovné přemístění kmenů stromů listnatých do 1 km D kmene do 700 mm</t>
  </si>
  <si>
    <t>-895849494</t>
  </si>
  <si>
    <t>Vodorovné přemístění větví, kmenů nebo pařezů s naložením, složením a dopravou do 1000 m kmenů stromů listnatých, průměru přes 500 do 700 mm</t>
  </si>
  <si>
    <t>18</t>
  </si>
  <si>
    <t>162301953</t>
  </si>
  <si>
    <t>Příplatek k vodorovnému přemístění kmenů stromů listnatých D kmene do 700 mm ZKD 1 km</t>
  </si>
  <si>
    <t>-1235372575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</si>
  <si>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</si>
  <si>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19</t>
  </si>
  <si>
    <t>162201414</t>
  </si>
  <si>
    <t>Vodorovné přemístění kmenů stromů listnatých do 1 km D kmene do 900 mm</t>
  </si>
  <si>
    <t>-2145637618</t>
  </si>
  <si>
    <t>Vodorovné přemístění větví, kmenů nebo pařezů s naložením, složením a dopravou do 1000 m kmenů stromů listnatých, průměru přes 700 do 900 mm</t>
  </si>
  <si>
    <t>20</t>
  </si>
  <si>
    <t>162301954</t>
  </si>
  <si>
    <t>Příplatek k vodorovnému přemístění kmenů stromů listnatých D kmene do 900 mm ZKD 1 km</t>
  </si>
  <si>
    <t>-2027911325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</si>
  <si>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</si>
  <si>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162201423</t>
  </si>
  <si>
    <t>Vodorovné přemístění pařezů do 1 km D do 700 mm</t>
  </si>
  <si>
    <t>351880575</t>
  </si>
  <si>
    <t>Vodorovné přemístění větví, kmenů nebo pařezů s naložením, složením a dopravou do 1000 m pařezů kmenů, průměru přes 500 do 700 mm</t>
  </si>
  <si>
    <t>22</t>
  </si>
  <si>
    <t>162301973</t>
  </si>
  <si>
    <t>Příplatek k vodorovnému přemístění pařezů D 700 mm ZKD 1 km</t>
  </si>
  <si>
    <t>-816507687</t>
  </si>
  <si>
    <t>Vodorovné přemístění větví, kmenů nebo pařezů s naložením, složením a dopravou Příplatek k cenám za každých dalších i započatých 1000 m přes 1000 m pařezů kmenů, průměru přes 500 do 700 mm</t>
  </si>
  <si>
    <t>23</t>
  </si>
  <si>
    <t>162201424</t>
  </si>
  <si>
    <t>Vodorovné přemístění pařezů do 1 km D do 900 mm</t>
  </si>
  <si>
    <t>-1215429877</t>
  </si>
  <si>
    <t>Vodorovné přemístění větví, kmenů nebo pařezů s naložením, složením a dopravou do 1000 m pařezů kmenů, průměru přes 700 do 900 mm</t>
  </si>
  <si>
    <t>24</t>
  </si>
  <si>
    <t>162301974</t>
  </si>
  <si>
    <t>Příplatek k vodorovnému přemístění pařezů D 900 mm ZKD 1 km</t>
  </si>
  <si>
    <t>-734011614</t>
  </si>
  <si>
    <t>Vodorovné přemístění větví, kmenů nebo pařezů s naložením, složením a dopravou Příplatek k cenám za každých dalších i započatých 1000 m přes 1000 m pařezů kmenů, průměru přes 700 do 900 mm</t>
  </si>
  <si>
    <t>25</t>
  </si>
  <si>
    <t>919735111</t>
  </si>
  <si>
    <t>Řezání stávajícího živičného krytu hl do 50 mm</t>
  </si>
  <si>
    <t>m</t>
  </si>
  <si>
    <t>1347329242</t>
  </si>
  <si>
    <t>Řezání stávajícího živičného krytu nebo podkladu  hloubky do 50 mm</t>
  </si>
  <si>
    <t>6,68+7,53+2,99+16,81+13,76+11,43+18,15</t>
  </si>
  <si>
    <t>26</t>
  </si>
  <si>
    <t>997002511</t>
  </si>
  <si>
    <t>Vodorovné přemístění suti a vybouraných hmot bez naložení ale se složením a urovnáním do 1 km</t>
  </si>
  <si>
    <t>t</t>
  </si>
  <si>
    <t>1537669352</t>
  </si>
  <si>
    <t>Vodorovné přemístění suti a vybouraných hmot  bez naložení, se složením a hrubým urovnáním na vzdálenost do 1 km</t>
  </si>
  <si>
    <t>odpad - asfalt</t>
  </si>
  <si>
    <t>249,075</t>
  </si>
  <si>
    <t>27</t>
  </si>
  <si>
    <t>997002519</t>
  </si>
  <si>
    <t>Příplatek ZKD 1 km přemístění suti a vybouraných hmot</t>
  </si>
  <si>
    <t>472438734</t>
  </si>
  <si>
    <t>Vodorovné přemístění suti a vybouraných hmot  bez naložení, se složením a hrubým urovnáním Příplatek k ceně za každý další i započatý 1 km přes 1 km</t>
  </si>
  <si>
    <t>249,075*19</t>
  </si>
  <si>
    <t>28</t>
  </si>
  <si>
    <t>997221611</t>
  </si>
  <si>
    <t>Nakládání suti na dopravní prostředky pro vodorovnou dopravu</t>
  </si>
  <si>
    <t>-406108899</t>
  </si>
  <si>
    <t>Nakládání na dopravní prostředky  pro vodorovnou dopravu suti</t>
  </si>
  <si>
    <t>29</t>
  </si>
  <si>
    <t>997221645</t>
  </si>
  <si>
    <t>Poplatek za uložení na skládce (skládkovné) odpadu asfaltového bez dehtu kód odpadu 17 03 02</t>
  </si>
  <si>
    <t>-567976900</t>
  </si>
  <si>
    <t>Poplatek za uložení stavebního odpadu na skládce (skládkovné) asfaltového bez obsahu dehtu zatříděného do Katalogu odpadů pod kódem 17 03 02</t>
  </si>
  <si>
    <t>odpad - asfalt, fakturováno bude dle vážních lístků po odsouhlasení TDI</t>
  </si>
  <si>
    <t>Komunikace pozemní</t>
  </si>
  <si>
    <t>57</t>
  </si>
  <si>
    <t>Kryty pozemních komunikací letišť a ploch z kameniva nebo živičné</t>
  </si>
  <si>
    <t>30</t>
  </si>
  <si>
    <t>564931412</t>
  </si>
  <si>
    <t>Podklad z asfaltového recyklátu tl 100 mm</t>
  </si>
  <si>
    <t>-725837676</t>
  </si>
  <si>
    <t>Podklad nebo podsyp z asfaltového recyklátu  s rozprostřením a zhutněním, po zhutnění tl. 100 mm</t>
  </si>
  <si>
    <t>16,912+29,32+3,18</t>
  </si>
  <si>
    <t>31</t>
  </si>
  <si>
    <t>569931132</t>
  </si>
  <si>
    <t>Zpevnění krajnic asfaltovým recyklátem tl 100 mm</t>
  </si>
  <si>
    <t>-469575298</t>
  </si>
  <si>
    <t>Zpevnění krajnic nebo komunikací pro pěší  s rozprostřením a zhutněním, po zhutnění asfaltovým recyklátem tl. 100 mm</t>
  </si>
  <si>
    <t>zpevnění krajnic</t>
  </si>
  <si>
    <t>2,873+121,3+62,57+32,741</t>
  </si>
  <si>
    <t>17,42+136,38+18,653+28,14+2,62+2,07</t>
  </si>
  <si>
    <t>32</t>
  </si>
  <si>
    <t>573211107</t>
  </si>
  <si>
    <t>Postřik živičný spojovací z asfaltu v množství 0,30 kg/m2</t>
  </si>
  <si>
    <t>-102762378</t>
  </si>
  <si>
    <t>Postřik spojovací PS bez posypu kamenivem z asfaltu silničního, v množství 0,30 kg/m2</t>
  </si>
  <si>
    <t>33</t>
  </si>
  <si>
    <t>577134121</t>
  </si>
  <si>
    <t>Asfaltový beton vrstva obrusná ACO 11 (ABS) tř. I tl 40 mm š přes 3 m z nemodifikovaného asfaltu</t>
  </si>
  <si>
    <t>-234424252</t>
  </si>
  <si>
    <t>Asfaltový beton vrstva obrusná ACO 11 (ABS)  s rozprostřením a se zhutněním z nemodifikovaného asfaltu v pruhu šířky přes 3 m tř. I, po zhutnění tl. 40 mm</t>
  </si>
  <si>
    <t>ACO 11 (50/70)</t>
  </si>
  <si>
    <t>34</t>
  </si>
  <si>
    <t>577135122</t>
  </si>
  <si>
    <t>Asfaltový beton vrstva ložní ACL 16 (ABH) tl 40 mm š přes 3 m z nemodifikovaného asfaltu</t>
  </si>
  <si>
    <t>-801673170</t>
  </si>
  <si>
    <t>Asfaltový beton vrstva ložní ACL 16 (ABH)  s rozprostřením a zhutněním z nemodifikovaného asfaltu v pruhu šířky přes 3 m, po zhutnění tl. 40 mm</t>
  </si>
  <si>
    <t>ACL 16</t>
  </si>
  <si>
    <t>35</t>
  </si>
  <si>
    <t>577144111</t>
  </si>
  <si>
    <t>Asfaltový beton vrstva obrusná ACO 11 (ABS) tř. I tl 50 mm š do 3 m z nemodifikovaného asfaltu</t>
  </si>
  <si>
    <t>408288620</t>
  </si>
  <si>
    <t>Asfaltový beton vrstva obrusná ACO 11 (ABS)  s rozprostřením a se zhutněním z nemodifikovaného asfaltu v pruhu šířky do 3 m tř. I, po zhutnění tl. 50 mm</t>
  </si>
  <si>
    <t>36</t>
  </si>
  <si>
    <t>57910323R</t>
  </si>
  <si>
    <t>Spojovací mikrokoberec tl. 12-18 mm</t>
  </si>
  <si>
    <t>-969629563</t>
  </si>
  <si>
    <t>Spojovací mikrokoberec</t>
  </si>
  <si>
    <t>37</t>
  </si>
  <si>
    <t>91972129R</t>
  </si>
  <si>
    <t>D+M vyztužení stávajícího asfaltového povrchu ze sítě Mesh track drát 6,5x2,0 mm)</t>
  </si>
  <si>
    <t>CS ÚRS 2019 01</t>
  </si>
  <si>
    <t>85823397</t>
  </si>
  <si>
    <t>38</t>
  </si>
  <si>
    <t>919732211</t>
  </si>
  <si>
    <t>Styčná spára napojení nového živičného povrchu na stávající za tepla š 15 mm hl 25 mm s prořezáním</t>
  </si>
  <si>
    <t>973681870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</si>
  <si>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</si>
  <si>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styčná spára</t>
  </si>
  <si>
    <t>469,8+3,035+16,58+14,94+9,768+16,72</t>
  </si>
  <si>
    <t>91</t>
  </si>
  <si>
    <t>Doplňující konstrukce a práce pozemních komunikací, letišť a ploch</t>
  </si>
  <si>
    <t>39</t>
  </si>
  <si>
    <t>915111122</t>
  </si>
  <si>
    <t>Vodorovné dopravní značení dělící čáry přerušované š 125 mm retroreflexní bílá barva</t>
  </si>
  <si>
    <t>-255702178</t>
  </si>
  <si>
    <t>Vodorovné dopravní značení stříkané barvou  dělící čára šířky 125 mm přerušovaná bílá retroreflexní</t>
  </si>
  <si>
    <t>V2b (0,125) 1,5/1,5</t>
  </si>
  <si>
    <t>13,95+7,1</t>
  </si>
  <si>
    <t>40</t>
  </si>
  <si>
    <t>915211112</t>
  </si>
  <si>
    <t>Vodorovné dopravní značení dělící čáry souvislé š 125 mm retroreflexní bílý plast</t>
  </si>
  <si>
    <t>1041291022</t>
  </si>
  <si>
    <t>Vodorovné dopravní značení stříkaným plastem  dělící čára šířky 125 mm souvislá bílá retroreflexní</t>
  </si>
  <si>
    <t>V4 (0,125)</t>
  </si>
  <si>
    <t>469,14+43,52+401,1+4,84</t>
  </si>
  <si>
    <t>41</t>
  </si>
  <si>
    <t>915611111</t>
  </si>
  <si>
    <t>Předznačení vodorovného liniového značení</t>
  </si>
  <si>
    <t>-1208586103</t>
  </si>
  <si>
    <t>Předznačení pro vodorovné značení  stříkané barvou nebo prováděné z nátěrových hmot liniové dělicí čáry, vodicí proužky</t>
  </si>
  <si>
    <t>předznačení V4 (0,125)</t>
  </si>
  <si>
    <t>předznačení V2b (0,125) 1,5/1,5</t>
  </si>
  <si>
    <t>42</t>
  </si>
  <si>
    <t>938909311</t>
  </si>
  <si>
    <t>Čištění vozovek metením strojně podkladu nebo krytu betonového nebo živičného</t>
  </si>
  <si>
    <t>1316736120</t>
  </si>
  <si>
    <t>Čištění vozovek metením bláta, prachu nebo hlinitého nánosu s odklizením na hromady na vzdálenost do 20 m nebo naložením na dopravní prostředek strojně povrchu podkladu nebo krytu betonového nebo živičného</t>
  </si>
  <si>
    <t>43</t>
  </si>
  <si>
    <t>911331131</t>
  </si>
  <si>
    <t>Svodidlo ocelové jednostranné zádržnosti H1 se zaberaněním sloupků v rozmezí do 2 m</t>
  </si>
  <si>
    <t>1656456551</t>
  </si>
  <si>
    <t>Silniční svodidlo s osazením sloupků zaberaněním ocelové úroveň zádržnosti H1 vzdálenosti sloupků do 2 m jednostranné</t>
  </si>
  <si>
    <t>Svodidlo H1 vč. zkrácených náběhů, celkem 36 m</t>
  </si>
  <si>
    <t>998</t>
  </si>
  <si>
    <t>Přesun hmot</t>
  </si>
  <si>
    <t>44</t>
  </si>
  <si>
    <t>998225111</t>
  </si>
  <si>
    <t>Přesun hmot pro pozemní komunikace s krytem z kamene, monolitickým betonovým nebo živičným</t>
  </si>
  <si>
    <t>-1610423908</t>
  </si>
  <si>
    <t>Přesun hmot pro komunikace s krytem z kameniva, monolitickým betonovým nebo živičným  dopravní vzdálenost do 200 m jakékoliv délky objektu</t>
  </si>
  <si>
    <t>asfalt, spojovací koberec, postřik</t>
  </si>
  <si>
    <t>0,984+329,214+329,214+7,906+164,713+6,405</t>
  </si>
  <si>
    <t>R-mat</t>
  </si>
  <si>
    <t>10,673+91,75</t>
  </si>
  <si>
    <t>45</t>
  </si>
  <si>
    <t>998225195</t>
  </si>
  <si>
    <t>Příplatek k přesunu hmot pro pozemní komunikace s krytem z kamene, živičným, betonovým ZKD 5000 m</t>
  </si>
  <si>
    <t>1649941118</t>
  </si>
  <si>
    <t>Přesun hmot pro komunikace s krytem z kameniva, monolitickým betonovým nebo živičným  Příplatek k ceně za zvětšený přesun přes vymezenou největší dopravní vzdálenost za každých dalších 5000 m přes 5000 m</t>
  </si>
  <si>
    <t>(0,984+329,214+329,214+7,906+164,713+6,405)*4</t>
  </si>
  <si>
    <t>(10,673+91,75)*4</t>
  </si>
  <si>
    <t>VRN - Vedlejší rozpočtové náklady</t>
  </si>
  <si>
    <t>012103000</t>
  </si>
  <si>
    <t>Geodetické práce před výstavbou</t>
  </si>
  <si>
    <t>kpl</t>
  </si>
  <si>
    <t>-1375778312</t>
  </si>
  <si>
    <t>012203000</t>
  </si>
  <si>
    <t>Geodetické práce při provádění stavby</t>
  </si>
  <si>
    <t>1065904103</t>
  </si>
  <si>
    <t>012303000</t>
  </si>
  <si>
    <t>Geodetické práce po výstavbě</t>
  </si>
  <si>
    <t>-633694074</t>
  </si>
  <si>
    <t>013254000</t>
  </si>
  <si>
    <t>Dokumentace skutečného provedení stavby</t>
  </si>
  <si>
    <t>1899297828</t>
  </si>
  <si>
    <t>020001000</t>
  </si>
  <si>
    <t>Příprava staveniště</t>
  </si>
  <si>
    <t>-1454900871</t>
  </si>
  <si>
    <t>030001000</t>
  </si>
  <si>
    <t>Zařízení staveniště</t>
  </si>
  <si>
    <t>502110322</t>
  </si>
  <si>
    <t>041103000</t>
  </si>
  <si>
    <t>Autorský dozor projektanta</t>
  </si>
  <si>
    <t>1024</t>
  </si>
  <si>
    <t>-824254563</t>
  </si>
  <si>
    <t>043002000</t>
  </si>
  <si>
    <t>Zkoušky a ostatní měření</t>
  </si>
  <si>
    <t>-1966505798</t>
  </si>
  <si>
    <t>1+1+1+1+1+1</t>
  </si>
  <si>
    <t>043194000</t>
  </si>
  <si>
    <t>Ostatní zkoušky - rozbor zemin</t>
  </si>
  <si>
    <t>-1413352769</t>
  </si>
  <si>
    <t>Ostatní zkoušky</t>
  </si>
  <si>
    <t>Ostatní zkoušky - rozbor odpadu</t>
  </si>
  <si>
    <t>DIO</t>
  </si>
  <si>
    <t>DIO - Dopravní značení na staveništi</t>
  </si>
  <si>
    <t>1167779280</t>
  </si>
  <si>
    <t>VYT</t>
  </si>
  <si>
    <t>Vytyčení inženýrských sítí</t>
  </si>
  <si>
    <t>852828238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</si>
</sst>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2"/>
      <c r="AQ5" s="22"/>
      <c r="AR5" s="20"/>
      <c r="BE5" s="27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2"/>
      <c r="AQ6" s="22"/>
      <c r="AR6" s="20"/>
      <c r="BE6" s="27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7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1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71"/>
      <c r="BS13" s="17" t="s">
        <v>6</v>
      </c>
    </row>
    <row r="14" spans="1:74" ht="12.75">
      <c r="B14" s="21"/>
      <c r="C14" s="22"/>
      <c r="D14" s="22"/>
      <c r="E14" s="276" t="s">
        <v>29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7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1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71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1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27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71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1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1"/>
    </row>
    <row r="23" spans="1:71" s="1" customFormat="1" ht="47.25" customHeight="1">
      <c r="B23" s="21"/>
      <c r="C23" s="22"/>
      <c r="D23" s="22"/>
      <c r="E23" s="278" t="s">
        <v>37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2"/>
      <c r="AP23" s="22"/>
      <c r="AQ23" s="22"/>
      <c r="AR23" s="20"/>
      <c r="BE23" s="27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1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9">
        <f>ROUND(AG94,2)</f>
        <v>0</v>
      </c>
      <c r="AL26" s="280"/>
      <c r="AM26" s="280"/>
      <c r="AN26" s="280"/>
      <c r="AO26" s="280"/>
      <c r="AP26" s="36"/>
      <c r="AQ26" s="36"/>
      <c r="AR26" s="39"/>
      <c r="BE26" s="27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1" t="s">
        <v>39</v>
      </c>
      <c r="M28" s="281"/>
      <c r="N28" s="281"/>
      <c r="O28" s="281"/>
      <c r="P28" s="281"/>
      <c r="Q28" s="36"/>
      <c r="R28" s="36"/>
      <c r="S28" s="36"/>
      <c r="T28" s="36"/>
      <c r="U28" s="36"/>
      <c r="V28" s="36"/>
      <c r="W28" s="281" t="s">
        <v>40</v>
      </c>
      <c r="X28" s="281"/>
      <c r="Y28" s="281"/>
      <c r="Z28" s="281"/>
      <c r="AA28" s="281"/>
      <c r="AB28" s="281"/>
      <c r="AC28" s="281"/>
      <c r="AD28" s="281"/>
      <c r="AE28" s="281"/>
      <c r="AF28" s="36"/>
      <c r="AG28" s="36"/>
      <c r="AH28" s="36"/>
      <c r="AI28" s="36"/>
      <c r="AJ28" s="36"/>
      <c r="AK28" s="281" t="s">
        <v>41</v>
      </c>
      <c r="AL28" s="281"/>
      <c r="AM28" s="281"/>
      <c r="AN28" s="281"/>
      <c r="AO28" s="281"/>
      <c r="AP28" s="36"/>
      <c r="AQ28" s="36"/>
      <c r="AR28" s="39"/>
      <c r="BE28" s="271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84">
        <v>0.21</v>
      </c>
      <c r="M29" s="283"/>
      <c r="N29" s="283"/>
      <c r="O29" s="283"/>
      <c r="P29" s="283"/>
      <c r="Q29" s="41"/>
      <c r="R29" s="41"/>
      <c r="S29" s="41"/>
      <c r="T29" s="41"/>
      <c r="U29" s="41"/>
      <c r="V29" s="41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1"/>
      <c r="AG29" s="41"/>
      <c r="AH29" s="41"/>
      <c r="AI29" s="41"/>
      <c r="AJ29" s="41"/>
      <c r="AK29" s="282">
        <f>ROUND(AV94, 2)</f>
        <v>0</v>
      </c>
      <c r="AL29" s="283"/>
      <c r="AM29" s="283"/>
      <c r="AN29" s="283"/>
      <c r="AO29" s="283"/>
      <c r="AP29" s="41"/>
      <c r="AQ29" s="41"/>
      <c r="AR29" s="42"/>
      <c r="BE29" s="272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84">
        <v>0.15</v>
      </c>
      <c r="M30" s="283"/>
      <c r="N30" s="283"/>
      <c r="O30" s="283"/>
      <c r="P30" s="283"/>
      <c r="Q30" s="41"/>
      <c r="R30" s="41"/>
      <c r="S30" s="41"/>
      <c r="T30" s="41"/>
      <c r="U30" s="41"/>
      <c r="V30" s="41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1"/>
      <c r="AG30" s="41"/>
      <c r="AH30" s="41"/>
      <c r="AI30" s="41"/>
      <c r="AJ30" s="41"/>
      <c r="AK30" s="282">
        <f>ROUND(AW94, 2)</f>
        <v>0</v>
      </c>
      <c r="AL30" s="283"/>
      <c r="AM30" s="283"/>
      <c r="AN30" s="283"/>
      <c r="AO30" s="283"/>
      <c r="AP30" s="41"/>
      <c r="AQ30" s="41"/>
      <c r="AR30" s="42"/>
      <c r="BE30" s="272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84">
        <v>0.21</v>
      </c>
      <c r="M31" s="283"/>
      <c r="N31" s="283"/>
      <c r="O31" s="283"/>
      <c r="P31" s="283"/>
      <c r="Q31" s="41"/>
      <c r="R31" s="41"/>
      <c r="S31" s="41"/>
      <c r="T31" s="41"/>
      <c r="U31" s="41"/>
      <c r="V31" s="41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1"/>
      <c r="AG31" s="41"/>
      <c r="AH31" s="41"/>
      <c r="AI31" s="41"/>
      <c r="AJ31" s="41"/>
      <c r="AK31" s="282">
        <v>0</v>
      </c>
      <c r="AL31" s="283"/>
      <c r="AM31" s="283"/>
      <c r="AN31" s="283"/>
      <c r="AO31" s="283"/>
      <c r="AP31" s="41"/>
      <c r="AQ31" s="41"/>
      <c r="AR31" s="42"/>
      <c r="BE31" s="272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84">
        <v>0.15</v>
      </c>
      <c r="M32" s="283"/>
      <c r="N32" s="283"/>
      <c r="O32" s="283"/>
      <c r="P32" s="283"/>
      <c r="Q32" s="41"/>
      <c r="R32" s="41"/>
      <c r="S32" s="41"/>
      <c r="T32" s="41"/>
      <c r="U32" s="41"/>
      <c r="V32" s="41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1"/>
      <c r="AG32" s="41"/>
      <c r="AH32" s="41"/>
      <c r="AI32" s="41"/>
      <c r="AJ32" s="41"/>
      <c r="AK32" s="282">
        <v>0</v>
      </c>
      <c r="AL32" s="283"/>
      <c r="AM32" s="283"/>
      <c r="AN32" s="283"/>
      <c r="AO32" s="283"/>
      <c r="AP32" s="41"/>
      <c r="AQ32" s="41"/>
      <c r="AR32" s="42"/>
      <c r="BE32" s="272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84">
        <v>0</v>
      </c>
      <c r="M33" s="283"/>
      <c r="N33" s="283"/>
      <c r="O33" s="283"/>
      <c r="P33" s="283"/>
      <c r="Q33" s="41"/>
      <c r="R33" s="41"/>
      <c r="S33" s="41"/>
      <c r="T33" s="41"/>
      <c r="U33" s="41"/>
      <c r="V33" s="41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1"/>
      <c r="AG33" s="41"/>
      <c r="AH33" s="41"/>
      <c r="AI33" s="41"/>
      <c r="AJ33" s="41"/>
      <c r="AK33" s="282">
        <v>0</v>
      </c>
      <c r="AL33" s="283"/>
      <c r="AM33" s="283"/>
      <c r="AN33" s="283"/>
      <c r="AO33" s="283"/>
      <c r="AP33" s="41"/>
      <c r="AQ33" s="41"/>
      <c r="AR33" s="42"/>
      <c r="BE33" s="27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1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85" t="s">
        <v>50</v>
      </c>
      <c r="Y35" s="286"/>
      <c r="Z35" s="286"/>
      <c r="AA35" s="286"/>
      <c r="AB35" s="286"/>
      <c r="AC35" s="45"/>
      <c r="AD35" s="45"/>
      <c r="AE35" s="45"/>
      <c r="AF35" s="45"/>
      <c r="AG35" s="45"/>
      <c r="AH35" s="45"/>
      <c r="AI35" s="45"/>
      <c r="AJ35" s="45"/>
      <c r="AK35" s="287">
        <f>SUM(AK26:AK33)</f>
        <v>0</v>
      </c>
      <c r="AL35" s="286"/>
      <c r="AM35" s="286"/>
      <c r="AN35" s="286"/>
      <c r="AO35" s="28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SPR_09b_07_20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9" t="str">
        <f>K6</f>
        <v>OPRAVA SILNICE III21227 JINDŘICHOV_betonárka HRADIŠTĚ v km 0,135-1,500</v>
      </c>
      <c r="M85" s="290"/>
      <c r="N85" s="290"/>
      <c r="O85" s="290"/>
      <c r="P85" s="290"/>
      <c r="Q85" s="290"/>
      <c r="R85" s="290"/>
      <c r="S85" s="290"/>
      <c r="T85" s="290"/>
      <c r="U85" s="290"/>
      <c r="V85" s="290"/>
      <c r="W85" s="290"/>
      <c r="X85" s="290"/>
      <c r="Y85" s="290"/>
      <c r="Z85" s="290"/>
      <c r="AA85" s="290"/>
      <c r="AB85" s="290"/>
      <c r="AC85" s="290"/>
      <c r="AD85" s="290"/>
      <c r="AE85" s="290"/>
      <c r="AF85" s="290"/>
      <c r="AG85" s="290"/>
      <c r="AH85" s="290"/>
      <c r="AI85" s="290"/>
      <c r="AJ85" s="290"/>
      <c r="AK85" s="290"/>
      <c r="AL85" s="290"/>
      <c r="AM85" s="290"/>
      <c r="AN85" s="290"/>
      <c r="AO85" s="29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Hradiště u Chebu, Jindřichov u Tršnic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1" t="str">
        <f>IF(AN8= "","",AN8)</f>
        <v>19. 2. 2020</v>
      </c>
      <c r="AN87" s="29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Krajská správa a údržba silnic Karlovarského kraje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92" t="str">
        <f>IF(E17="","",E17)</f>
        <v>PROGEOCONT s.r.o.</v>
      </c>
      <c r="AN89" s="293"/>
      <c r="AO89" s="293"/>
      <c r="AP89" s="293"/>
      <c r="AQ89" s="36"/>
      <c r="AR89" s="39"/>
      <c r="AS89" s="294" t="s">
        <v>58</v>
      </c>
      <c r="AT89" s="29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92" t="str">
        <f>IF(E20="","",E20)</f>
        <v xml:space="preserve">SPRINCL s.r.o. </v>
      </c>
      <c r="AN90" s="293"/>
      <c r="AO90" s="293"/>
      <c r="AP90" s="293"/>
      <c r="AQ90" s="36"/>
      <c r="AR90" s="39"/>
      <c r="AS90" s="296"/>
      <c r="AT90" s="29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8"/>
      <c r="AT91" s="29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00" t="s">
        <v>59</v>
      </c>
      <c r="D92" s="301"/>
      <c r="E92" s="301"/>
      <c r="F92" s="301"/>
      <c r="G92" s="301"/>
      <c r="H92" s="73"/>
      <c r="I92" s="302" t="s">
        <v>60</v>
      </c>
      <c r="J92" s="301"/>
      <c r="K92" s="301"/>
      <c r="L92" s="301"/>
      <c r="M92" s="301"/>
      <c r="N92" s="301"/>
      <c r="O92" s="301"/>
      <c r="P92" s="301"/>
      <c r="Q92" s="301"/>
      <c r="R92" s="301"/>
      <c r="S92" s="301"/>
      <c r="T92" s="301"/>
      <c r="U92" s="301"/>
      <c r="V92" s="301"/>
      <c r="W92" s="301"/>
      <c r="X92" s="301"/>
      <c r="Y92" s="301"/>
      <c r="Z92" s="301"/>
      <c r="AA92" s="301"/>
      <c r="AB92" s="301"/>
      <c r="AC92" s="301"/>
      <c r="AD92" s="301"/>
      <c r="AE92" s="301"/>
      <c r="AF92" s="301"/>
      <c r="AG92" s="303" t="s">
        <v>61</v>
      </c>
      <c r="AH92" s="301"/>
      <c r="AI92" s="301"/>
      <c r="AJ92" s="301"/>
      <c r="AK92" s="301"/>
      <c r="AL92" s="301"/>
      <c r="AM92" s="301"/>
      <c r="AN92" s="302" t="s">
        <v>62</v>
      </c>
      <c r="AO92" s="301"/>
      <c r="AP92" s="304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8">
        <f>ROUND(SUM(AG95:AG96),2)</f>
        <v>0</v>
      </c>
      <c r="AH94" s="308"/>
      <c r="AI94" s="308"/>
      <c r="AJ94" s="308"/>
      <c r="AK94" s="308"/>
      <c r="AL94" s="308"/>
      <c r="AM94" s="308"/>
      <c r="AN94" s="309">
        <f>SUM(AG94,AT94)</f>
        <v>0</v>
      </c>
      <c r="AO94" s="309"/>
      <c r="AP94" s="309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1" s="7" customFormat="1" ht="24.75" customHeight="1">
      <c r="A95" s="93" t="s">
        <v>82</v>
      </c>
      <c r="B95" s="94"/>
      <c r="C95" s="95"/>
      <c r="D95" s="307" t="s">
        <v>83</v>
      </c>
      <c r="E95" s="307"/>
      <c r="F95" s="307"/>
      <c r="G95" s="307"/>
      <c r="H95" s="307"/>
      <c r="I95" s="96"/>
      <c r="J95" s="307" t="s">
        <v>84</v>
      </c>
      <c r="K95" s="307"/>
      <c r="L95" s="307"/>
      <c r="M95" s="307"/>
      <c r="N95" s="307"/>
      <c r="O95" s="307"/>
      <c r="P95" s="307"/>
      <c r="Q95" s="307"/>
      <c r="R95" s="307"/>
      <c r="S95" s="307"/>
      <c r="T95" s="307"/>
      <c r="U95" s="307"/>
      <c r="V95" s="307"/>
      <c r="W95" s="307"/>
      <c r="X95" s="307"/>
      <c r="Y95" s="307"/>
      <c r="Z95" s="307"/>
      <c r="AA95" s="307"/>
      <c r="AB95" s="307"/>
      <c r="AC95" s="307"/>
      <c r="AD95" s="307"/>
      <c r="AE95" s="307"/>
      <c r="AF95" s="307"/>
      <c r="AG95" s="305">
        <f>'SO 101b - Velkoplošná opr...'!J30</f>
        <v>0</v>
      </c>
      <c r="AH95" s="306"/>
      <c r="AI95" s="306"/>
      <c r="AJ95" s="306"/>
      <c r="AK95" s="306"/>
      <c r="AL95" s="306"/>
      <c r="AM95" s="306"/>
      <c r="AN95" s="305">
        <f>SUM(AG95,AT95)</f>
        <v>0</v>
      </c>
      <c r="AO95" s="306"/>
      <c r="AP95" s="306"/>
      <c r="AQ95" s="97" t="s">
        <v>85</v>
      </c>
      <c r="AR95" s="98"/>
      <c r="AS95" s="99">
        <v>0</v>
      </c>
      <c r="AT95" s="100">
        <f>ROUND(SUM(AV95:AW95),2)</f>
        <v>0</v>
      </c>
      <c r="AU95" s="101">
        <f>'SO 101b - Velkoplošná opr...'!P122</f>
        <v>0</v>
      </c>
      <c r="AV95" s="100">
        <f>'SO 101b - Velkoplošná opr...'!J33</f>
        <v>0</v>
      </c>
      <c r="AW95" s="100">
        <f>'SO 101b - Velkoplošná opr...'!J34</f>
        <v>0</v>
      </c>
      <c r="AX95" s="100">
        <f>'SO 101b - Velkoplošná opr...'!J35</f>
        <v>0</v>
      </c>
      <c r="AY95" s="100">
        <f>'SO 101b - Velkoplošná opr...'!J36</f>
        <v>0</v>
      </c>
      <c r="AZ95" s="100">
        <f>'SO 101b - Velkoplošná opr...'!F33</f>
        <v>0</v>
      </c>
      <c r="BA95" s="100">
        <f>'SO 101b - Velkoplošná opr...'!F34</f>
        <v>0</v>
      </c>
      <c r="BB95" s="100">
        <f>'SO 101b - Velkoplošná opr...'!F35</f>
        <v>0</v>
      </c>
      <c r="BC95" s="100">
        <f>'SO 101b - Velkoplošná opr...'!F36</f>
        <v>0</v>
      </c>
      <c r="BD95" s="102">
        <f>'SO 101b - Velkoplošná opr...'!F37</f>
        <v>0</v>
      </c>
      <c r="BT95" s="103" t="s">
        <v>86</v>
      </c>
      <c r="BV95" s="103" t="s">
        <v>80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7" customFormat="1" ht="16.5" customHeight="1">
      <c r="A96" s="93" t="s">
        <v>82</v>
      </c>
      <c r="B96" s="94"/>
      <c r="C96" s="95"/>
      <c r="D96" s="307" t="s">
        <v>89</v>
      </c>
      <c r="E96" s="307"/>
      <c r="F96" s="307"/>
      <c r="G96" s="307"/>
      <c r="H96" s="307"/>
      <c r="I96" s="96"/>
      <c r="J96" s="307" t="s">
        <v>90</v>
      </c>
      <c r="K96" s="307"/>
      <c r="L96" s="307"/>
      <c r="M96" s="307"/>
      <c r="N96" s="307"/>
      <c r="O96" s="307"/>
      <c r="P96" s="307"/>
      <c r="Q96" s="307"/>
      <c r="R96" s="307"/>
      <c r="S96" s="307"/>
      <c r="T96" s="307"/>
      <c r="U96" s="307"/>
      <c r="V96" s="307"/>
      <c r="W96" s="307"/>
      <c r="X96" s="307"/>
      <c r="Y96" s="307"/>
      <c r="Z96" s="307"/>
      <c r="AA96" s="307"/>
      <c r="AB96" s="307"/>
      <c r="AC96" s="307"/>
      <c r="AD96" s="307"/>
      <c r="AE96" s="307"/>
      <c r="AF96" s="307"/>
      <c r="AG96" s="305">
        <f>'VRN - Vedlejší rozpočtové...'!J30</f>
        <v>0</v>
      </c>
      <c r="AH96" s="306"/>
      <c r="AI96" s="306"/>
      <c r="AJ96" s="306"/>
      <c r="AK96" s="306"/>
      <c r="AL96" s="306"/>
      <c r="AM96" s="306"/>
      <c r="AN96" s="305">
        <f>SUM(AG96,AT96)</f>
        <v>0</v>
      </c>
      <c r="AO96" s="306"/>
      <c r="AP96" s="306"/>
      <c r="AQ96" s="97" t="s">
        <v>85</v>
      </c>
      <c r="AR96" s="98"/>
      <c r="AS96" s="104">
        <v>0</v>
      </c>
      <c r="AT96" s="105">
        <f>ROUND(SUM(AV96:AW96),2)</f>
        <v>0</v>
      </c>
      <c r="AU96" s="106">
        <f>'VRN - Vedlejší rozpočtové...'!P117</f>
        <v>0</v>
      </c>
      <c r="AV96" s="105">
        <f>'VRN - Vedlejší rozpočtové...'!J33</f>
        <v>0</v>
      </c>
      <c r="AW96" s="105">
        <f>'VRN - Vedlejší rozpočtové...'!J34</f>
        <v>0</v>
      </c>
      <c r="AX96" s="105">
        <f>'VRN - Vedlejší rozpočtové...'!J35</f>
        <v>0</v>
      </c>
      <c r="AY96" s="105">
        <f>'VRN - Vedlejší rozpočtové...'!J36</f>
        <v>0</v>
      </c>
      <c r="AZ96" s="105">
        <f>'VRN - Vedlejší rozpočtové...'!F33</f>
        <v>0</v>
      </c>
      <c r="BA96" s="105">
        <f>'VRN - Vedlejší rozpočtové...'!F34</f>
        <v>0</v>
      </c>
      <c r="BB96" s="105">
        <f>'VRN - Vedlejší rozpočtové...'!F35</f>
        <v>0</v>
      </c>
      <c r="BC96" s="105">
        <f>'VRN - Vedlejší rozpočtové...'!F36</f>
        <v>0</v>
      </c>
      <c r="BD96" s="107">
        <f>'VRN - Vedlejší rozpočtové...'!F37</f>
        <v>0</v>
      </c>
      <c r="BT96" s="103" t="s">
        <v>86</v>
      </c>
      <c r="BV96" s="103" t="s">
        <v>80</v>
      </c>
      <c r="BW96" s="103" t="s">
        <v>91</v>
      </c>
      <c r="BX96" s="103" t="s">
        <v>5</v>
      </c>
      <c r="CL96" s="103" t="s">
        <v>1</v>
      </c>
      <c r="CM96" s="103" t="s">
        <v>88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m+5HX7SuvPSHKq2tuXfbnabn4o9W8aENt/E2QsSdcd2zqDp47Qbf5w9tnv18Ek7f+c0ScP2piBb5gROJKFHMfQ==" saltValue="Y52Dy2cYwNJTBLRCTPoOyoPXa0z5Iba5wzDiDZerZOWw8M3wXniMR+iy+u03WQ73ISUiY8vCqTEmn5nt8U7Kg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101b - Velkoplošná opr...'!C2" display="/" xr:uid="{00000000-0004-0000-0000-000000000000}"/>
    <hyperlink ref="A96" location="'VRN - Vedlejší rozpočtové...'!C2" display="/" xr:uid="{00000000-0004-0000-0000-000001000000}"/>
  </hyperlinks>
  <pageMargins left="0.39374999999999999" right="0.39374999999999999" top="0.39374999999999999" bottom="0.39374999999999999" header="0" footer="0"/>
  <pageSetup paperSize="9" scale="74" fitToHeight="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4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7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92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23.25" customHeight="1">
      <c r="B7" s="20"/>
      <c r="E7" s="311" t="str">
        <f>'Rekapitulace stavby'!K6</f>
        <v>OPRAVA SILNICE III21227 JINDŘICHOV_betonárka HRADIŠTĚ v km 0,135-1,500</v>
      </c>
      <c r="F7" s="312"/>
      <c r="G7" s="312"/>
      <c r="H7" s="312"/>
      <c r="I7" s="108"/>
      <c r="L7" s="20"/>
    </row>
    <row r="8" spans="1:46" s="2" customFormat="1" ht="12" customHeight="1">
      <c r="A8" s="34"/>
      <c r="B8" s="39"/>
      <c r="C8" s="34"/>
      <c r="D8" s="114" t="s">
        <v>93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94</v>
      </c>
      <c r="F9" s="314"/>
      <c r="G9" s="314"/>
      <c r="H9" s="314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19. 2. 2020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26</v>
      </c>
      <c r="F15" s="34"/>
      <c r="G15" s="34"/>
      <c r="H15" s="34"/>
      <c r="I15" s="117" t="s">
        <v>27</v>
      </c>
      <c r="J15" s="116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28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17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30</v>
      </c>
      <c r="E20" s="34"/>
      <c r="F20" s="34"/>
      <c r="G20" s="34"/>
      <c r="H20" s="34"/>
      <c r="I20" s="117" t="s">
        <v>25</v>
      </c>
      <c r="J20" s="116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">
        <v>31</v>
      </c>
      <c r="F21" s="34"/>
      <c r="G21" s="34"/>
      <c r="H21" s="34"/>
      <c r="I21" s="117" t="s">
        <v>27</v>
      </c>
      <c r="J21" s="116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33</v>
      </c>
      <c r="E23" s="34"/>
      <c r="F23" s="34"/>
      <c r="G23" s="34"/>
      <c r="H23" s="34"/>
      <c r="I23" s="117" t="s">
        <v>25</v>
      </c>
      <c r="J23" s="116" t="s">
        <v>34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35</v>
      </c>
      <c r="F24" s="34"/>
      <c r="G24" s="34"/>
      <c r="H24" s="34"/>
      <c r="I24" s="117" t="s">
        <v>27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7" t="s">
        <v>1</v>
      </c>
      <c r="F27" s="317"/>
      <c r="G27" s="317"/>
      <c r="H27" s="317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ROUND((SUM(BE122:BE342)),  2)</f>
        <v>0</v>
      </c>
      <c r="G33" s="34"/>
      <c r="H33" s="34"/>
      <c r="I33" s="131">
        <v>0.21</v>
      </c>
      <c r="J33" s="130">
        <f>ROUND(((SUM(BE122:BE342))*I33),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ROUND((SUM(BF122:BF342)),  2)</f>
        <v>0</v>
      </c>
      <c r="G34" s="34"/>
      <c r="H34" s="34"/>
      <c r="I34" s="131">
        <v>0.15</v>
      </c>
      <c r="J34" s="130">
        <f>ROUND(((SUM(BF122:BF342))*I34),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ROUND((SUM(BG122:BG342)),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ROUND((SUM(BH122:BH342)),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ROUND((SUM(BI122:BI342)),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95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3.25" customHeight="1">
      <c r="A85" s="34"/>
      <c r="B85" s="35"/>
      <c r="C85" s="36"/>
      <c r="D85" s="36"/>
      <c r="E85" s="318" t="str">
        <f>E7</f>
        <v>OPRAVA SILNICE III21227 JINDŘICHOV_betonárka HRADIŠTĚ v km 0,135-1,500</v>
      </c>
      <c r="F85" s="319"/>
      <c r="G85" s="319"/>
      <c r="H85" s="319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93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9" t="str">
        <f>E9</f>
        <v>SO 101b - Velkoplošná oprava v km 0,865-1,335</v>
      </c>
      <c r="F87" s="320"/>
      <c r="G87" s="320"/>
      <c r="H87" s="320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Hradiště u Chebu, Jindřichov u Tršnic</v>
      </c>
      <c r="G89" s="36"/>
      <c r="H89" s="36"/>
      <c r="I89" s="117" t="s">
        <v>22</v>
      </c>
      <c r="J89" s="66" t="str">
        <f>IF(J12="","",J12)</f>
        <v>19. 2. 2020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Krajská správa a údržba silnic Karlovarského kraje</v>
      </c>
      <c r="G91" s="36"/>
      <c r="H91" s="36"/>
      <c r="I91" s="117" t="s">
        <v>30</v>
      </c>
      <c r="J91" s="32" t="str">
        <f>E21</f>
        <v>PROGEOCONT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7" t="s">
        <v>33</v>
      </c>
      <c r="J92" s="32" t="str">
        <f>E24</f>
        <v xml:space="preserve">SPRINCL s.r.o.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96</v>
      </c>
      <c r="D94" s="157"/>
      <c r="E94" s="157"/>
      <c r="F94" s="157"/>
      <c r="G94" s="157"/>
      <c r="H94" s="157"/>
      <c r="I94" s="158"/>
      <c r="J94" s="159" t="s">
        <v>97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98</v>
      </c>
      <c r="D96" s="36"/>
      <c r="E96" s="36"/>
      <c r="F96" s="36"/>
      <c r="G96" s="36"/>
      <c r="H96" s="36"/>
      <c r="I96" s="115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99</v>
      </c>
    </row>
    <row r="97" spans="1:31" s="9" customFormat="1" ht="24.95" customHeight="1">
      <c r="B97" s="161"/>
      <c r="C97" s="162"/>
      <c r="D97" s="163" t="s">
        <v>100</v>
      </c>
      <c r="E97" s="164"/>
      <c r="F97" s="164"/>
      <c r="G97" s="164"/>
      <c r="H97" s="164"/>
      <c r="I97" s="165"/>
      <c r="J97" s="166">
        <f>J123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101</v>
      </c>
      <c r="E98" s="171"/>
      <c r="F98" s="171"/>
      <c r="G98" s="171"/>
      <c r="H98" s="171"/>
      <c r="I98" s="172"/>
      <c r="J98" s="173">
        <f>J124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102</v>
      </c>
      <c r="E99" s="171"/>
      <c r="F99" s="171"/>
      <c r="G99" s="171"/>
      <c r="H99" s="171"/>
      <c r="I99" s="172"/>
      <c r="J99" s="173">
        <f>J246</f>
        <v>0</v>
      </c>
      <c r="K99" s="169"/>
      <c r="L99" s="174"/>
    </row>
    <row r="100" spans="1:31" s="10" customFormat="1" ht="14.85" customHeight="1">
      <c r="B100" s="168"/>
      <c r="C100" s="169"/>
      <c r="D100" s="170" t="s">
        <v>103</v>
      </c>
      <c r="E100" s="171"/>
      <c r="F100" s="171"/>
      <c r="G100" s="171"/>
      <c r="H100" s="171"/>
      <c r="I100" s="172"/>
      <c r="J100" s="173">
        <f>J247</f>
        <v>0</v>
      </c>
      <c r="K100" s="169"/>
      <c r="L100" s="174"/>
    </row>
    <row r="101" spans="1:31" s="10" customFormat="1" ht="14.85" customHeight="1">
      <c r="B101" s="168"/>
      <c r="C101" s="169"/>
      <c r="D101" s="170" t="s">
        <v>104</v>
      </c>
      <c r="E101" s="171"/>
      <c r="F101" s="171"/>
      <c r="G101" s="171"/>
      <c r="H101" s="171"/>
      <c r="I101" s="172"/>
      <c r="J101" s="173">
        <f>J298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105</v>
      </c>
      <c r="E102" s="171"/>
      <c r="F102" s="171"/>
      <c r="G102" s="171"/>
      <c r="H102" s="171"/>
      <c r="I102" s="172"/>
      <c r="J102" s="173">
        <f>J328</f>
        <v>0</v>
      </c>
      <c r="K102" s="169"/>
      <c r="L102" s="174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15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2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55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106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3.25" customHeight="1">
      <c r="A112" s="34"/>
      <c r="B112" s="35"/>
      <c r="C112" s="36"/>
      <c r="D112" s="36"/>
      <c r="E112" s="318" t="str">
        <f>E7</f>
        <v>OPRAVA SILNICE III21227 JINDŘICHOV_betonárka HRADIŠTĚ v km 0,135-1,500</v>
      </c>
      <c r="F112" s="319"/>
      <c r="G112" s="319"/>
      <c r="H112" s="319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93</v>
      </c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89" t="str">
        <f>E9</f>
        <v>SO 101b - Velkoplošná oprava v km 0,865-1,335</v>
      </c>
      <c r="F114" s="320"/>
      <c r="G114" s="320"/>
      <c r="H114" s="320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Hradiště u Chebu, Jindřichov u Tršnic</v>
      </c>
      <c r="G116" s="36"/>
      <c r="H116" s="36"/>
      <c r="I116" s="117" t="s">
        <v>22</v>
      </c>
      <c r="J116" s="66" t="str">
        <f>IF(J12="","",J12)</f>
        <v>19. 2. 2020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E15</f>
        <v>Krajská správa a údržba silnic Karlovarského kraje</v>
      </c>
      <c r="G118" s="36"/>
      <c r="H118" s="36"/>
      <c r="I118" s="117" t="s">
        <v>30</v>
      </c>
      <c r="J118" s="32" t="str">
        <f>E21</f>
        <v>PROGEOCONT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117" t="s">
        <v>33</v>
      </c>
      <c r="J119" s="32" t="str">
        <f>E24</f>
        <v xml:space="preserve">SPRINCL s.r.o.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75"/>
      <c r="B121" s="176"/>
      <c r="C121" s="177" t="s">
        <v>107</v>
      </c>
      <c r="D121" s="178" t="s">
        <v>63</v>
      </c>
      <c r="E121" s="178" t="s">
        <v>59</v>
      </c>
      <c r="F121" s="178" t="s">
        <v>60</v>
      </c>
      <c r="G121" s="178" t="s">
        <v>108</v>
      </c>
      <c r="H121" s="178" t="s">
        <v>109</v>
      </c>
      <c r="I121" s="179" t="s">
        <v>110</v>
      </c>
      <c r="J121" s="178" t="s">
        <v>97</v>
      </c>
      <c r="K121" s="180" t="s">
        <v>111</v>
      </c>
      <c r="L121" s="181"/>
      <c r="M121" s="75" t="s">
        <v>1</v>
      </c>
      <c r="N121" s="76" t="s">
        <v>42</v>
      </c>
      <c r="O121" s="76" t="s">
        <v>112</v>
      </c>
      <c r="P121" s="76" t="s">
        <v>113</v>
      </c>
      <c r="Q121" s="76" t="s">
        <v>114</v>
      </c>
      <c r="R121" s="76" t="s">
        <v>115</v>
      </c>
      <c r="S121" s="76" t="s">
        <v>116</v>
      </c>
      <c r="T121" s="77" t="s">
        <v>117</v>
      </c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</row>
    <row r="122" spans="1:65" s="2" customFormat="1" ht="22.9" customHeight="1">
      <c r="A122" s="34"/>
      <c r="B122" s="35"/>
      <c r="C122" s="82" t="s">
        <v>118</v>
      </c>
      <c r="D122" s="36"/>
      <c r="E122" s="36"/>
      <c r="F122" s="36"/>
      <c r="G122" s="36"/>
      <c r="H122" s="36"/>
      <c r="I122" s="115"/>
      <c r="J122" s="182">
        <f>BK122</f>
        <v>0</v>
      </c>
      <c r="K122" s="36"/>
      <c r="L122" s="39"/>
      <c r="M122" s="78"/>
      <c r="N122" s="183"/>
      <c r="O122" s="79"/>
      <c r="P122" s="184">
        <f>P123</f>
        <v>0</v>
      </c>
      <c r="Q122" s="79"/>
      <c r="R122" s="184">
        <f>R123</f>
        <v>942.31517561385908</v>
      </c>
      <c r="S122" s="79"/>
      <c r="T122" s="185">
        <f>T123</f>
        <v>313.76948900000002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77</v>
      </c>
      <c r="AU122" s="17" t="s">
        <v>99</v>
      </c>
      <c r="BK122" s="186">
        <f>BK123</f>
        <v>0</v>
      </c>
    </row>
    <row r="123" spans="1:65" s="12" customFormat="1" ht="25.9" customHeight="1">
      <c r="B123" s="187"/>
      <c r="C123" s="188"/>
      <c r="D123" s="189" t="s">
        <v>77</v>
      </c>
      <c r="E123" s="190" t="s">
        <v>119</v>
      </c>
      <c r="F123" s="190" t="s">
        <v>120</v>
      </c>
      <c r="G123" s="188"/>
      <c r="H123" s="188"/>
      <c r="I123" s="191"/>
      <c r="J123" s="192">
        <f>BK123</f>
        <v>0</v>
      </c>
      <c r="K123" s="188"/>
      <c r="L123" s="193"/>
      <c r="M123" s="194"/>
      <c r="N123" s="195"/>
      <c r="O123" s="195"/>
      <c r="P123" s="196">
        <f>P124+P246+P328</f>
        <v>0</v>
      </c>
      <c r="Q123" s="195"/>
      <c r="R123" s="196">
        <f>R124+R246+R328</f>
        <v>942.31517561385908</v>
      </c>
      <c r="S123" s="195"/>
      <c r="T123" s="197">
        <f>T124+T246+T328</f>
        <v>313.76948900000002</v>
      </c>
      <c r="AR123" s="198" t="s">
        <v>86</v>
      </c>
      <c r="AT123" s="199" t="s">
        <v>77</v>
      </c>
      <c r="AU123" s="199" t="s">
        <v>78</v>
      </c>
      <c r="AY123" s="198" t="s">
        <v>121</v>
      </c>
      <c r="BK123" s="200">
        <f>BK124+BK246+BK328</f>
        <v>0</v>
      </c>
    </row>
    <row r="124" spans="1:65" s="12" customFormat="1" ht="22.9" customHeight="1">
      <c r="B124" s="187"/>
      <c r="C124" s="188"/>
      <c r="D124" s="189" t="s">
        <v>77</v>
      </c>
      <c r="E124" s="201" t="s">
        <v>122</v>
      </c>
      <c r="F124" s="201" t="s">
        <v>123</v>
      </c>
      <c r="G124" s="188"/>
      <c r="H124" s="188"/>
      <c r="I124" s="191"/>
      <c r="J124" s="202">
        <f>BK124</f>
        <v>0</v>
      </c>
      <c r="K124" s="188"/>
      <c r="L124" s="193"/>
      <c r="M124" s="194"/>
      <c r="N124" s="195"/>
      <c r="O124" s="195"/>
      <c r="P124" s="196">
        <f>SUM(P125:P245)</f>
        <v>0</v>
      </c>
      <c r="Q124" s="195"/>
      <c r="R124" s="196">
        <f>SUM(R125:R245)</f>
        <v>0.28615701825000001</v>
      </c>
      <c r="S124" s="195"/>
      <c r="T124" s="197">
        <f>SUM(T125:T245)</f>
        <v>249.074749</v>
      </c>
      <c r="AR124" s="198" t="s">
        <v>86</v>
      </c>
      <c r="AT124" s="199" t="s">
        <v>77</v>
      </c>
      <c r="AU124" s="199" t="s">
        <v>86</v>
      </c>
      <c r="AY124" s="198" t="s">
        <v>121</v>
      </c>
      <c r="BK124" s="200">
        <f>SUM(BK125:BK245)</f>
        <v>0</v>
      </c>
    </row>
    <row r="125" spans="1:65" s="2" customFormat="1" ht="21.75" customHeight="1">
      <c r="A125" s="34"/>
      <c r="B125" s="35"/>
      <c r="C125" s="203" t="s">
        <v>86</v>
      </c>
      <c r="D125" s="203" t="s">
        <v>124</v>
      </c>
      <c r="E125" s="204" t="s">
        <v>125</v>
      </c>
      <c r="F125" s="205" t="s">
        <v>126</v>
      </c>
      <c r="G125" s="206" t="s">
        <v>127</v>
      </c>
      <c r="H125" s="207">
        <v>4</v>
      </c>
      <c r="I125" s="208"/>
      <c r="J125" s="209">
        <f>ROUND(I125*H125,2)</f>
        <v>0</v>
      </c>
      <c r="K125" s="205" t="s">
        <v>128</v>
      </c>
      <c r="L125" s="39"/>
      <c r="M125" s="210" t="s">
        <v>1</v>
      </c>
      <c r="N125" s="211" t="s">
        <v>43</v>
      </c>
      <c r="O125" s="7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4" t="s">
        <v>129</v>
      </c>
      <c r="AT125" s="214" t="s">
        <v>124</v>
      </c>
      <c r="AU125" s="214" t="s">
        <v>88</v>
      </c>
      <c r="AY125" s="17" t="s">
        <v>121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7" t="s">
        <v>86</v>
      </c>
      <c r="BK125" s="215">
        <f>ROUND(I125*H125,2)</f>
        <v>0</v>
      </c>
      <c r="BL125" s="17" t="s">
        <v>129</v>
      </c>
      <c r="BM125" s="214" t="s">
        <v>130</v>
      </c>
    </row>
    <row r="126" spans="1:65" s="2" customFormat="1" ht="19.5">
      <c r="A126" s="34"/>
      <c r="B126" s="35"/>
      <c r="C126" s="36"/>
      <c r="D126" s="216" t="s">
        <v>131</v>
      </c>
      <c r="E126" s="36"/>
      <c r="F126" s="217" t="s">
        <v>132</v>
      </c>
      <c r="G126" s="36"/>
      <c r="H126" s="36"/>
      <c r="I126" s="115"/>
      <c r="J126" s="36"/>
      <c r="K126" s="36"/>
      <c r="L126" s="39"/>
      <c r="M126" s="218"/>
      <c r="N126" s="219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131</v>
      </c>
      <c r="AU126" s="17" t="s">
        <v>88</v>
      </c>
    </row>
    <row r="127" spans="1:65" s="13" customFormat="1" ht="11.25">
      <c r="B127" s="220"/>
      <c r="C127" s="221"/>
      <c r="D127" s="216" t="s">
        <v>133</v>
      </c>
      <c r="E127" s="222" t="s">
        <v>1</v>
      </c>
      <c r="F127" s="223" t="s">
        <v>134</v>
      </c>
      <c r="G127" s="221"/>
      <c r="H127" s="224">
        <v>4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133</v>
      </c>
      <c r="AU127" s="230" t="s">
        <v>88</v>
      </c>
      <c r="AV127" s="13" t="s">
        <v>88</v>
      </c>
      <c r="AW127" s="13" t="s">
        <v>32</v>
      </c>
      <c r="AX127" s="13" t="s">
        <v>78</v>
      </c>
      <c r="AY127" s="230" t="s">
        <v>121</v>
      </c>
    </row>
    <row r="128" spans="1:65" s="14" customFormat="1" ht="11.25">
      <c r="B128" s="231"/>
      <c r="C128" s="232"/>
      <c r="D128" s="216" t="s">
        <v>133</v>
      </c>
      <c r="E128" s="233" t="s">
        <v>1</v>
      </c>
      <c r="F128" s="234" t="s">
        <v>135</v>
      </c>
      <c r="G128" s="232"/>
      <c r="H128" s="235">
        <v>4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133</v>
      </c>
      <c r="AU128" s="241" t="s">
        <v>88</v>
      </c>
      <c r="AV128" s="14" t="s">
        <v>129</v>
      </c>
      <c r="AW128" s="14" t="s">
        <v>32</v>
      </c>
      <c r="AX128" s="14" t="s">
        <v>86</v>
      </c>
      <c r="AY128" s="241" t="s">
        <v>121</v>
      </c>
    </row>
    <row r="129" spans="1:65" s="2" customFormat="1" ht="21.75" customHeight="1">
      <c r="A129" s="34"/>
      <c r="B129" s="35"/>
      <c r="C129" s="203" t="s">
        <v>88</v>
      </c>
      <c r="D129" s="203" t="s">
        <v>124</v>
      </c>
      <c r="E129" s="204" t="s">
        <v>136</v>
      </c>
      <c r="F129" s="205" t="s">
        <v>137</v>
      </c>
      <c r="G129" s="206" t="s">
        <v>127</v>
      </c>
      <c r="H129" s="207">
        <v>2</v>
      </c>
      <c r="I129" s="208"/>
      <c r="J129" s="209">
        <f>ROUND(I129*H129,2)</f>
        <v>0</v>
      </c>
      <c r="K129" s="205" t="s">
        <v>128</v>
      </c>
      <c r="L129" s="39"/>
      <c r="M129" s="210" t="s">
        <v>1</v>
      </c>
      <c r="N129" s="211" t="s">
        <v>43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129</v>
      </c>
      <c r="AT129" s="214" t="s">
        <v>124</v>
      </c>
      <c r="AU129" s="214" t="s">
        <v>88</v>
      </c>
      <c r="AY129" s="17" t="s">
        <v>121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86</v>
      </c>
      <c r="BK129" s="215">
        <f>ROUND(I129*H129,2)</f>
        <v>0</v>
      </c>
      <c r="BL129" s="17" t="s">
        <v>129</v>
      </c>
      <c r="BM129" s="214" t="s">
        <v>138</v>
      </c>
    </row>
    <row r="130" spans="1:65" s="2" customFormat="1" ht="19.5">
      <c r="A130" s="34"/>
      <c r="B130" s="35"/>
      <c r="C130" s="36"/>
      <c r="D130" s="216" t="s">
        <v>131</v>
      </c>
      <c r="E130" s="36"/>
      <c r="F130" s="217" t="s">
        <v>139</v>
      </c>
      <c r="G130" s="36"/>
      <c r="H130" s="36"/>
      <c r="I130" s="115"/>
      <c r="J130" s="36"/>
      <c r="K130" s="36"/>
      <c r="L130" s="39"/>
      <c r="M130" s="218"/>
      <c r="N130" s="21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131</v>
      </c>
      <c r="AU130" s="17" t="s">
        <v>88</v>
      </c>
    </row>
    <row r="131" spans="1:65" s="13" customFormat="1" ht="11.25">
      <c r="B131" s="220"/>
      <c r="C131" s="221"/>
      <c r="D131" s="216" t="s">
        <v>133</v>
      </c>
      <c r="E131" s="222" t="s">
        <v>1</v>
      </c>
      <c r="F131" s="223" t="s">
        <v>140</v>
      </c>
      <c r="G131" s="221"/>
      <c r="H131" s="224">
        <v>2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133</v>
      </c>
      <c r="AU131" s="230" t="s">
        <v>88</v>
      </c>
      <c r="AV131" s="13" t="s">
        <v>88</v>
      </c>
      <c r="AW131" s="13" t="s">
        <v>32</v>
      </c>
      <c r="AX131" s="13" t="s">
        <v>78</v>
      </c>
      <c r="AY131" s="230" t="s">
        <v>121</v>
      </c>
    </row>
    <row r="132" spans="1:65" s="14" customFormat="1" ht="11.25">
      <c r="B132" s="231"/>
      <c r="C132" s="232"/>
      <c r="D132" s="216" t="s">
        <v>133</v>
      </c>
      <c r="E132" s="233" t="s">
        <v>1</v>
      </c>
      <c r="F132" s="234" t="s">
        <v>135</v>
      </c>
      <c r="G132" s="232"/>
      <c r="H132" s="235">
        <v>2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133</v>
      </c>
      <c r="AU132" s="241" t="s">
        <v>88</v>
      </c>
      <c r="AV132" s="14" t="s">
        <v>129</v>
      </c>
      <c r="AW132" s="14" t="s">
        <v>32</v>
      </c>
      <c r="AX132" s="14" t="s">
        <v>86</v>
      </c>
      <c r="AY132" s="241" t="s">
        <v>121</v>
      </c>
    </row>
    <row r="133" spans="1:65" s="2" customFormat="1" ht="21.75" customHeight="1">
      <c r="A133" s="34"/>
      <c r="B133" s="35"/>
      <c r="C133" s="203" t="s">
        <v>141</v>
      </c>
      <c r="D133" s="203" t="s">
        <v>124</v>
      </c>
      <c r="E133" s="204" t="s">
        <v>142</v>
      </c>
      <c r="F133" s="205" t="s">
        <v>143</v>
      </c>
      <c r="G133" s="206" t="s">
        <v>127</v>
      </c>
      <c r="H133" s="207">
        <v>1</v>
      </c>
      <c r="I133" s="208"/>
      <c r="J133" s="209">
        <f>ROUND(I133*H133,2)</f>
        <v>0</v>
      </c>
      <c r="K133" s="205" t="s">
        <v>128</v>
      </c>
      <c r="L133" s="39"/>
      <c r="M133" s="210" t="s">
        <v>1</v>
      </c>
      <c r="N133" s="211" t="s">
        <v>43</v>
      </c>
      <c r="O133" s="71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129</v>
      </c>
      <c r="AT133" s="214" t="s">
        <v>124</v>
      </c>
      <c r="AU133" s="214" t="s">
        <v>88</v>
      </c>
      <c r="AY133" s="17" t="s">
        <v>121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7" t="s">
        <v>86</v>
      </c>
      <c r="BK133" s="215">
        <f>ROUND(I133*H133,2)</f>
        <v>0</v>
      </c>
      <c r="BL133" s="17" t="s">
        <v>129</v>
      </c>
      <c r="BM133" s="214" t="s">
        <v>144</v>
      </c>
    </row>
    <row r="134" spans="1:65" s="2" customFormat="1" ht="19.5">
      <c r="A134" s="34"/>
      <c r="B134" s="35"/>
      <c r="C134" s="36"/>
      <c r="D134" s="216" t="s">
        <v>131</v>
      </c>
      <c r="E134" s="36"/>
      <c r="F134" s="217" t="s">
        <v>145</v>
      </c>
      <c r="G134" s="36"/>
      <c r="H134" s="36"/>
      <c r="I134" s="115"/>
      <c r="J134" s="36"/>
      <c r="K134" s="36"/>
      <c r="L134" s="39"/>
      <c r="M134" s="218"/>
      <c r="N134" s="219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131</v>
      </c>
      <c r="AU134" s="17" t="s">
        <v>88</v>
      </c>
    </row>
    <row r="135" spans="1:65" s="13" customFormat="1" ht="11.25">
      <c r="B135" s="220"/>
      <c r="C135" s="221"/>
      <c r="D135" s="216" t="s">
        <v>133</v>
      </c>
      <c r="E135" s="222" t="s">
        <v>1</v>
      </c>
      <c r="F135" s="223" t="s">
        <v>86</v>
      </c>
      <c r="G135" s="221"/>
      <c r="H135" s="224">
        <v>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133</v>
      </c>
      <c r="AU135" s="230" t="s">
        <v>88</v>
      </c>
      <c r="AV135" s="13" t="s">
        <v>88</v>
      </c>
      <c r="AW135" s="13" t="s">
        <v>32</v>
      </c>
      <c r="AX135" s="13" t="s">
        <v>78</v>
      </c>
      <c r="AY135" s="230" t="s">
        <v>121</v>
      </c>
    </row>
    <row r="136" spans="1:65" s="14" customFormat="1" ht="11.25">
      <c r="B136" s="231"/>
      <c r="C136" s="232"/>
      <c r="D136" s="216" t="s">
        <v>133</v>
      </c>
      <c r="E136" s="233" t="s">
        <v>1</v>
      </c>
      <c r="F136" s="234" t="s">
        <v>135</v>
      </c>
      <c r="G136" s="232"/>
      <c r="H136" s="235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133</v>
      </c>
      <c r="AU136" s="241" t="s">
        <v>88</v>
      </c>
      <c r="AV136" s="14" t="s">
        <v>129</v>
      </c>
      <c r="AW136" s="14" t="s">
        <v>32</v>
      </c>
      <c r="AX136" s="14" t="s">
        <v>86</v>
      </c>
      <c r="AY136" s="241" t="s">
        <v>121</v>
      </c>
    </row>
    <row r="137" spans="1:65" s="2" customFormat="1" ht="21.75" customHeight="1">
      <c r="A137" s="34"/>
      <c r="B137" s="35"/>
      <c r="C137" s="203" t="s">
        <v>129</v>
      </c>
      <c r="D137" s="203" t="s">
        <v>124</v>
      </c>
      <c r="E137" s="204" t="s">
        <v>146</v>
      </c>
      <c r="F137" s="205" t="s">
        <v>147</v>
      </c>
      <c r="G137" s="206" t="s">
        <v>127</v>
      </c>
      <c r="H137" s="207">
        <v>4</v>
      </c>
      <c r="I137" s="208"/>
      <c r="J137" s="209">
        <f>ROUND(I137*H137,2)</f>
        <v>0</v>
      </c>
      <c r="K137" s="205" t="s">
        <v>128</v>
      </c>
      <c r="L137" s="39"/>
      <c r="M137" s="210" t="s">
        <v>1</v>
      </c>
      <c r="N137" s="211" t="s">
        <v>43</v>
      </c>
      <c r="O137" s="7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129</v>
      </c>
      <c r="AT137" s="214" t="s">
        <v>124</v>
      </c>
      <c r="AU137" s="214" t="s">
        <v>88</v>
      </c>
      <c r="AY137" s="17" t="s">
        <v>121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86</v>
      </c>
      <c r="BK137" s="215">
        <f>ROUND(I137*H137,2)</f>
        <v>0</v>
      </c>
      <c r="BL137" s="17" t="s">
        <v>129</v>
      </c>
      <c r="BM137" s="214" t="s">
        <v>148</v>
      </c>
    </row>
    <row r="138" spans="1:65" s="2" customFormat="1" ht="19.5">
      <c r="A138" s="34"/>
      <c r="B138" s="35"/>
      <c r="C138" s="36"/>
      <c r="D138" s="216" t="s">
        <v>131</v>
      </c>
      <c r="E138" s="36"/>
      <c r="F138" s="217" t="s">
        <v>149</v>
      </c>
      <c r="G138" s="36"/>
      <c r="H138" s="36"/>
      <c r="I138" s="115"/>
      <c r="J138" s="36"/>
      <c r="K138" s="36"/>
      <c r="L138" s="39"/>
      <c r="M138" s="218"/>
      <c r="N138" s="219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131</v>
      </c>
      <c r="AU138" s="17" t="s">
        <v>88</v>
      </c>
    </row>
    <row r="139" spans="1:65" s="13" customFormat="1" ht="11.25">
      <c r="B139" s="220"/>
      <c r="C139" s="221"/>
      <c r="D139" s="216" t="s">
        <v>133</v>
      </c>
      <c r="E139" s="222" t="s">
        <v>1</v>
      </c>
      <c r="F139" s="223" t="s">
        <v>134</v>
      </c>
      <c r="G139" s="221"/>
      <c r="H139" s="224">
        <v>4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133</v>
      </c>
      <c r="AU139" s="230" t="s">
        <v>88</v>
      </c>
      <c r="AV139" s="13" t="s">
        <v>88</v>
      </c>
      <c r="AW139" s="13" t="s">
        <v>32</v>
      </c>
      <c r="AX139" s="13" t="s">
        <v>78</v>
      </c>
      <c r="AY139" s="230" t="s">
        <v>121</v>
      </c>
    </row>
    <row r="140" spans="1:65" s="14" customFormat="1" ht="11.25">
      <c r="B140" s="231"/>
      <c r="C140" s="232"/>
      <c r="D140" s="216" t="s">
        <v>133</v>
      </c>
      <c r="E140" s="233" t="s">
        <v>1</v>
      </c>
      <c r="F140" s="234" t="s">
        <v>135</v>
      </c>
      <c r="G140" s="232"/>
      <c r="H140" s="235">
        <v>4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133</v>
      </c>
      <c r="AU140" s="241" t="s">
        <v>88</v>
      </c>
      <c r="AV140" s="14" t="s">
        <v>129</v>
      </c>
      <c r="AW140" s="14" t="s">
        <v>32</v>
      </c>
      <c r="AX140" s="14" t="s">
        <v>86</v>
      </c>
      <c r="AY140" s="241" t="s">
        <v>121</v>
      </c>
    </row>
    <row r="141" spans="1:65" s="2" customFormat="1" ht="21.75" customHeight="1">
      <c r="A141" s="34"/>
      <c r="B141" s="35"/>
      <c r="C141" s="203" t="s">
        <v>150</v>
      </c>
      <c r="D141" s="203" t="s">
        <v>124</v>
      </c>
      <c r="E141" s="204" t="s">
        <v>151</v>
      </c>
      <c r="F141" s="205" t="s">
        <v>152</v>
      </c>
      <c r="G141" s="206" t="s">
        <v>127</v>
      </c>
      <c r="H141" s="207">
        <v>2</v>
      </c>
      <c r="I141" s="208"/>
      <c r="J141" s="209">
        <f>ROUND(I141*H141,2)</f>
        <v>0</v>
      </c>
      <c r="K141" s="205" t="s">
        <v>128</v>
      </c>
      <c r="L141" s="39"/>
      <c r="M141" s="210" t="s">
        <v>1</v>
      </c>
      <c r="N141" s="211" t="s">
        <v>43</v>
      </c>
      <c r="O141" s="71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129</v>
      </c>
      <c r="AT141" s="214" t="s">
        <v>124</v>
      </c>
      <c r="AU141" s="214" t="s">
        <v>88</v>
      </c>
      <c r="AY141" s="17" t="s">
        <v>121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86</v>
      </c>
      <c r="BK141" s="215">
        <f>ROUND(I141*H141,2)</f>
        <v>0</v>
      </c>
      <c r="BL141" s="17" t="s">
        <v>129</v>
      </c>
      <c r="BM141" s="214" t="s">
        <v>153</v>
      </c>
    </row>
    <row r="142" spans="1:65" s="2" customFormat="1" ht="19.5">
      <c r="A142" s="34"/>
      <c r="B142" s="35"/>
      <c r="C142" s="36"/>
      <c r="D142" s="216" t="s">
        <v>131</v>
      </c>
      <c r="E142" s="36"/>
      <c r="F142" s="217" t="s">
        <v>154</v>
      </c>
      <c r="G142" s="36"/>
      <c r="H142" s="36"/>
      <c r="I142" s="115"/>
      <c r="J142" s="36"/>
      <c r="K142" s="36"/>
      <c r="L142" s="39"/>
      <c r="M142" s="218"/>
      <c r="N142" s="21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131</v>
      </c>
      <c r="AU142" s="17" t="s">
        <v>88</v>
      </c>
    </row>
    <row r="143" spans="1:65" s="13" customFormat="1" ht="11.25">
      <c r="B143" s="220"/>
      <c r="C143" s="221"/>
      <c r="D143" s="216" t="s">
        <v>133</v>
      </c>
      <c r="E143" s="222" t="s">
        <v>1</v>
      </c>
      <c r="F143" s="223" t="s">
        <v>140</v>
      </c>
      <c r="G143" s="221"/>
      <c r="H143" s="224">
        <v>2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133</v>
      </c>
      <c r="AU143" s="230" t="s">
        <v>88</v>
      </c>
      <c r="AV143" s="13" t="s">
        <v>88</v>
      </c>
      <c r="AW143" s="13" t="s">
        <v>32</v>
      </c>
      <c r="AX143" s="13" t="s">
        <v>78</v>
      </c>
      <c r="AY143" s="230" t="s">
        <v>121</v>
      </c>
    </row>
    <row r="144" spans="1:65" s="14" customFormat="1" ht="11.25">
      <c r="B144" s="231"/>
      <c r="C144" s="232"/>
      <c r="D144" s="216" t="s">
        <v>133</v>
      </c>
      <c r="E144" s="233" t="s">
        <v>1</v>
      </c>
      <c r="F144" s="234" t="s">
        <v>135</v>
      </c>
      <c r="G144" s="232"/>
      <c r="H144" s="235">
        <v>2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133</v>
      </c>
      <c r="AU144" s="241" t="s">
        <v>88</v>
      </c>
      <c r="AV144" s="14" t="s">
        <v>129</v>
      </c>
      <c r="AW144" s="14" t="s">
        <v>32</v>
      </c>
      <c r="AX144" s="14" t="s">
        <v>86</v>
      </c>
      <c r="AY144" s="241" t="s">
        <v>121</v>
      </c>
    </row>
    <row r="145" spans="1:65" s="2" customFormat="1" ht="21.75" customHeight="1">
      <c r="A145" s="34"/>
      <c r="B145" s="35"/>
      <c r="C145" s="203" t="s">
        <v>155</v>
      </c>
      <c r="D145" s="203" t="s">
        <v>124</v>
      </c>
      <c r="E145" s="204" t="s">
        <v>156</v>
      </c>
      <c r="F145" s="205" t="s">
        <v>157</v>
      </c>
      <c r="G145" s="206" t="s">
        <v>127</v>
      </c>
      <c r="H145" s="207">
        <v>1</v>
      </c>
      <c r="I145" s="208"/>
      <c r="J145" s="209">
        <f>ROUND(I145*H145,2)</f>
        <v>0</v>
      </c>
      <c r="K145" s="205" t="s">
        <v>128</v>
      </c>
      <c r="L145" s="39"/>
      <c r="M145" s="210" t="s">
        <v>1</v>
      </c>
      <c r="N145" s="211" t="s">
        <v>43</v>
      </c>
      <c r="O145" s="7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4" t="s">
        <v>129</v>
      </c>
      <c r="AT145" s="214" t="s">
        <v>124</v>
      </c>
      <c r="AU145" s="214" t="s">
        <v>88</v>
      </c>
      <c r="AY145" s="17" t="s">
        <v>121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86</v>
      </c>
      <c r="BK145" s="215">
        <f>ROUND(I145*H145,2)</f>
        <v>0</v>
      </c>
      <c r="BL145" s="17" t="s">
        <v>129</v>
      </c>
      <c r="BM145" s="214" t="s">
        <v>158</v>
      </c>
    </row>
    <row r="146" spans="1:65" s="2" customFormat="1" ht="19.5">
      <c r="A146" s="34"/>
      <c r="B146" s="35"/>
      <c r="C146" s="36"/>
      <c r="D146" s="216" t="s">
        <v>131</v>
      </c>
      <c r="E146" s="36"/>
      <c r="F146" s="217" t="s">
        <v>159</v>
      </c>
      <c r="G146" s="36"/>
      <c r="H146" s="36"/>
      <c r="I146" s="115"/>
      <c r="J146" s="36"/>
      <c r="K146" s="36"/>
      <c r="L146" s="39"/>
      <c r="M146" s="218"/>
      <c r="N146" s="21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131</v>
      </c>
      <c r="AU146" s="17" t="s">
        <v>88</v>
      </c>
    </row>
    <row r="147" spans="1:65" s="13" customFormat="1" ht="11.25">
      <c r="B147" s="220"/>
      <c r="C147" s="221"/>
      <c r="D147" s="216" t="s">
        <v>133</v>
      </c>
      <c r="E147" s="222" t="s">
        <v>1</v>
      </c>
      <c r="F147" s="223" t="s">
        <v>86</v>
      </c>
      <c r="G147" s="221"/>
      <c r="H147" s="224">
        <v>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133</v>
      </c>
      <c r="AU147" s="230" t="s">
        <v>88</v>
      </c>
      <c r="AV147" s="13" t="s">
        <v>88</v>
      </c>
      <c r="AW147" s="13" t="s">
        <v>32</v>
      </c>
      <c r="AX147" s="13" t="s">
        <v>78</v>
      </c>
      <c r="AY147" s="230" t="s">
        <v>121</v>
      </c>
    </row>
    <row r="148" spans="1:65" s="14" customFormat="1" ht="11.25">
      <c r="B148" s="231"/>
      <c r="C148" s="232"/>
      <c r="D148" s="216" t="s">
        <v>133</v>
      </c>
      <c r="E148" s="233" t="s">
        <v>1</v>
      </c>
      <c r="F148" s="234" t="s">
        <v>135</v>
      </c>
      <c r="G148" s="232"/>
      <c r="H148" s="235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133</v>
      </c>
      <c r="AU148" s="241" t="s">
        <v>88</v>
      </c>
      <c r="AV148" s="14" t="s">
        <v>129</v>
      </c>
      <c r="AW148" s="14" t="s">
        <v>32</v>
      </c>
      <c r="AX148" s="14" t="s">
        <v>86</v>
      </c>
      <c r="AY148" s="241" t="s">
        <v>121</v>
      </c>
    </row>
    <row r="149" spans="1:65" s="2" customFormat="1" ht="21.75" customHeight="1">
      <c r="A149" s="34"/>
      <c r="B149" s="35"/>
      <c r="C149" s="203" t="s">
        <v>160</v>
      </c>
      <c r="D149" s="203" t="s">
        <v>124</v>
      </c>
      <c r="E149" s="204" t="s">
        <v>161</v>
      </c>
      <c r="F149" s="205" t="s">
        <v>162</v>
      </c>
      <c r="G149" s="206" t="s">
        <v>127</v>
      </c>
      <c r="H149" s="207">
        <v>7</v>
      </c>
      <c r="I149" s="208"/>
      <c r="J149" s="209">
        <f>ROUND(I149*H149,2)</f>
        <v>0</v>
      </c>
      <c r="K149" s="205" t="s">
        <v>128</v>
      </c>
      <c r="L149" s="39"/>
      <c r="M149" s="210" t="s">
        <v>1</v>
      </c>
      <c r="N149" s="211" t="s">
        <v>43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129</v>
      </c>
      <c r="AT149" s="214" t="s">
        <v>124</v>
      </c>
      <c r="AU149" s="214" t="s">
        <v>88</v>
      </c>
      <c r="AY149" s="17" t="s">
        <v>121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86</v>
      </c>
      <c r="BK149" s="215">
        <f>ROUND(I149*H149,2)</f>
        <v>0</v>
      </c>
      <c r="BL149" s="17" t="s">
        <v>129</v>
      </c>
      <c r="BM149" s="214" t="s">
        <v>163</v>
      </c>
    </row>
    <row r="150" spans="1:65" s="2" customFormat="1" ht="19.5">
      <c r="A150" s="34"/>
      <c r="B150" s="35"/>
      <c r="C150" s="36"/>
      <c r="D150" s="216" t="s">
        <v>131</v>
      </c>
      <c r="E150" s="36"/>
      <c r="F150" s="217" t="s">
        <v>164</v>
      </c>
      <c r="G150" s="36"/>
      <c r="H150" s="36"/>
      <c r="I150" s="115"/>
      <c r="J150" s="36"/>
      <c r="K150" s="36"/>
      <c r="L150" s="39"/>
      <c r="M150" s="218"/>
      <c r="N150" s="219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131</v>
      </c>
      <c r="AU150" s="17" t="s">
        <v>88</v>
      </c>
    </row>
    <row r="151" spans="1:65" s="2" customFormat="1" ht="21.75" customHeight="1">
      <c r="A151" s="34"/>
      <c r="B151" s="35"/>
      <c r="C151" s="203" t="s">
        <v>165</v>
      </c>
      <c r="D151" s="203" t="s">
        <v>124</v>
      </c>
      <c r="E151" s="204" t="s">
        <v>166</v>
      </c>
      <c r="F151" s="205" t="s">
        <v>167</v>
      </c>
      <c r="G151" s="206" t="s">
        <v>127</v>
      </c>
      <c r="H151" s="207">
        <v>7</v>
      </c>
      <c r="I151" s="208"/>
      <c r="J151" s="209">
        <f>ROUND(I151*H151,2)</f>
        <v>0</v>
      </c>
      <c r="K151" s="205" t="s">
        <v>128</v>
      </c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129</v>
      </c>
      <c r="AT151" s="214" t="s">
        <v>124</v>
      </c>
      <c r="AU151" s="214" t="s">
        <v>88</v>
      </c>
      <c r="AY151" s="17" t="s">
        <v>121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129</v>
      </c>
      <c r="BM151" s="214" t="s">
        <v>168</v>
      </c>
    </row>
    <row r="152" spans="1:65" s="2" customFormat="1" ht="19.5">
      <c r="A152" s="34"/>
      <c r="B152" s="35"/>
      <c r="C152" s="36"/>
      <c r="D152" s="216" t="s">
        <v>131</v>
      </c>
      <c r="E152" s="36"/>
      <c r="F152" s="217" t="s">
        <v>169</v>
      </c>
      <c r="G152" s="36"/>
      <c r="H152" s="36"/>
      <c r="I152" s="115"/>
      <c r="J152" s="36"/>
      <c r="K152" s="36"/>
      <c r="L152" s="39"/>
      <c r="M152" s="218"/>
      <c r="N152" s="21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131</v>
      </c>
      <c r="AU152" s="17" t="s">
        <v>88</v>
      </c>
    </row>
    <row r="153" spans="1:65" s="2" customFormat="1" ht="21.75" customHeight="1">
      <c r="A153" s="34"/>
      <c r="B153" s="35"/>
      <c r="C153" s="242" t="s">
        <v>170</v>
      </c>
      <c r="D153" s="242" t="s">
        <v>171</v>
      </c>
      <c r="E153" s="243" t="s">
        <v>172</v>
      </c>
      <c r="F153" s="244" t="s">
        <v>173</v>
      </c>
      <c r="G153" s="245" t="s">
        <v>127</v>
      </c>
      <c r="H153" s="246">
        <v>7</v>
      </c>
      <c r="I153" s="247"/>
      <c r="J153" s="248">
        <f>ROUND(I153*H153,2)</f>
        <v>0</v>
      </c>
      <c r="K153" s="244" t="s">
        <v>1</v>
      </c>
      <c r="L153" s="249"/>
      <c r="M153" s="250" t="s">
        <v>1</v>
      </c>
      <c r="N153" s="251" t="s">
        <v>43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165</v>
      </c>
      <c r="AT153" s="214" t="s">
        <v>171</v>
      </c>
      <c r="AU153" s="214" t="s">
        <v>88</v>
      </c>
      <c r="AY153" s="17" t="s">
        <v>121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86</v>
      </c>
      <c r="BK153" s="215">
        <f>ROUND(I153*H153,2)</f>
        <v>0</v>
      </c>
      <c r="BL153" s="17" t="s">
        <v>129</v>
      </c>
      <c r="BM153" s="214" t="s">
        <v>174</v>
      </c>
    </row>
    <row r="154" spans="1:65" s="2" customFormat="1" ht="11.25">
      <c r="A154" s="34"/>
      <c r="B154" s="35"/>
      <c r="C154" s="36"/>
      <c r="D154" s="216" t="s">
        <v>131</v>
      </c>
      <c r="E154" s="36"/>
      <c r="F154" s="217" t="s">
        <v>173</v>
      </c>
      <c r="G154" s="36"/>
      <c r="H154" s="36"/>
      <c r="I154" s="115"/>
      <c r="J154" s="36"/>
      <c r="K154" s="36"/>
      <c r="L154" s="39"/>
      <c r="M154" s="218"/>
      <c r="N154" s="21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131</v>
      </c>
      <c r="AU154" s="17" t="s">
        <v>88</v>
      </c>
    </row>
    <row r="155" spans="1:65" s="15" customFormat="1" ht="22.5">
      <c r="B155" s="252"/>
      <c r="C155" s="253"/>
      <c r="D155" s="216" t="s">
        <v>133</v>
      </c>
      <c r="E155" s="254" t="s">
        <v>1</v>
      </c>
      <c r="F155" s="255" t="s">
        <v>173</v>
      </c>
      <c r="G155" s="253"/>
      <c r="H155" s="254" t="s">
        <v>1</v>
      </c>
      <c r="I155" s="256"/>
      <c r="J155" s="253"/>
      <c r="K155" s="253"/>
      <c r="L155" s="257"/>
      <c r="M155" s="258"/>
      <c r="N155" s="259"/>
      <c r="O155" s="259"/>
      <c r="P155" s="259"/>
      <c r="Q155" s="259"/>
      <c r="R155" s="259"/>
      <c r="S155" s="259"/>
      <c r="T155" s="260"/>
      <c r="AT155" s="261" t="s">
        <v>133</v>
      </c>
      <c r="AU155" s="261" t="s">
        <v>88</v>
      </c>
      <c r="AV155" s="15" t="s">
        <v>86</v>
      </c>
      <c r="AW155" s="15" t="s">
        <v>32</v>
      </c>
      <c r="AX155" s="15" t="s">
        <v>78</v>
      </c>
      <c r="AY155" s="261" t="s">
        <v>121</v>
      </c>
    </row>
    <row r="156" spans="1:65" s="13" customFormat="1" ht="11.25">
      <c r="B156" s="220"/>
      <c r="C156" s="221"/>
      <c r="D156" s="216" t="s">
        <v>133</v>
      </c>
      <c r="E156" s="222" t="s">
        <v>1</v>
      </c>
      <c r="F156" s="223" t="s">
        <v>160</v>
      </c>
      <c r="G156" s="221"/>
      <c r="H156" s="224">
        <v>7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133</v>
      </c>
      <c r="AU156" s="230" t="s">
        <v>88</v>
      </c>
      <c r="AV156" s="13" t="s">
        <v>88</v>
      </c>
      <c r="AW156" s="13" t="s">
        <v>32</v>
      </c>
      <c r="AX156" s="13" t="s">
        <v>78</v>
      </c>
      <c r="AY156" s="230" t="s">
        <v>121</v>
      </c>
    </row>
    <row r="157" spans="1:65" s="14" customFormat="1" ht="11.25">
      <c r="B157" s="231"/>
      <c r="C157" s="232"/>
      <c r="D157" s="216" t="s">
        <v>133</v>
      </c>
      <c r="E157" s="233" t="s">
        <v>1</v>
      </c>
      <c r="F157" s="234" t="s">
        <v>135</v>
      </c>
      <c r="G157" s="232"/>
      <c r="H157" s="235">
        <v>7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133</v>
      </c>
      <c r="AU157" s="241" t="s">
        <v>88</v>
      </c>
      <c r="AV157" s="14" t="s">
        <v>129</v>
      </c>
      <c r="AW157" s="14" t="s">
        <v>32</v>
      </c>
      <c r="AX157" s="14" t="s">
        <v>86</v>
      </c>
      <c r="AY157" s="241" t="s">
        <v>121</v>
      </c>
    </row>
    <row r="158" spans="1:65" s="2" customFormat="1" ht="21.75" customHeight="1">
      <c r="A158" s="34"/>
      <c r="B158" s="35"/>
      <c r="C158" s="203" t="s">
        <v>175</v>
      </c>
      <c r="D158" s="203" t="s">
        <v>124</v>
      </c>
      <c r="E158" s="204" t="s">
        <v>176</v>
      </c>
      <c r="F158" s="205" t="s">
        <v>177</v>
      </c>
      <c r="G158" s="206" t="s">
        <v>127</v>
      </c>
      <c r="H158" s="207">
        <v>7</v>
      </c>
      <c r="I158" s="208"/>
      <c r="J158" s="209">
        <f>ROUND(I158*H158,2)</f>
        <v>0</v>
      </c>
      <c r="K158" s="205" t="s">
        <v>128</v>
      </c>
      <c r="L158" s="39"/>
      <c r="M158" s="210" t="s">
        <v>1</v>
      </c>
      <c r="N158" s="211" t="s">
        <v>43</v>
      </c>
      <c r="O158" s="71"/>
      <c r="P158" s="212">
        <f>O158*H158</f>
        <v>0</v>
      </c>
      <c r="Q158" s="212">
        <v>6.0000000000000002E-5</v>
      </c>
      <c r="R158" s="212">
        <f>Q158*H158</f>
        <v>4.2000000000000002E-4</v>
      </c>
      <c r="S158" s="212">
        <v>0</v>
      </c>
      <c r="T158" s="21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4" t="s">
        <v>129</v>
      </c>
      <c r="AT158" s="214" t="s">
        <v>124</v>
      </c>
      <c r="AU158" s="214" t="s">
        <v>88</v>
      </c>
      <c r="AY158" s="17" t="s">
        <v>121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7" t="s">
        <v>86</v>
      </c>
      <c r="BK158" s="215">
        <f>ROUND(I158*H158,2)</f>
        <v>0</v>
      </c>
      <c r="BL158" s="17" t="s">
        <v>129</v>
      </c>
      <c r="BM158" s="214" t="s">
        <v>178</v>
      </c>
    </row>
    <row r="159" spans="1:65" s="2" customFormat="1" ht="11.25">
      <c r="A159" s="34"/>
      <c r="B159" s="35"/>
      <c r="C159" s="36"/>
      <c r="D159" s="216" t="s">
        <v>131</v>
      </c>
      <c r="E159" s="36"/>
      <c r="F159" s="217" t="s">
        <v>179</v>
      </c>
      <c r="G159" s="36"/>
      <c r="H159" s="36"/>
      <c r="I159" s="115"/>
      <c r="J159" s="36"/>
      <c r="K159" s="36"/>
      <c r="L159" s="39"/>
      <c r="M159" s="218"/>
      <c r="N159" s="219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131</v>
      </c>
      <c r="AU159" s="17" t="s">
        <v>88</v>
      </c>
    </row>
    <row r="160" spans="1:65" s="13" customFormat="1" ht="11.25">
      <c r="B160" s="220"/>
      <c r="C160" s="221"/>
      <c r="D160" s="216" t="s">
        <v>133</v>
      </c>
      <c r="E160" s="222" t="s">
        <v>1</v>
      </c>
      <c r="F160" s="223" t="s">
        <v>160</v>
      </c>
      <c r="G160" s="221"/>
      <c r="H160" s="224">
        <v>7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133</v>
      </c>
      <c r="AU160" s="230" t="s">
        <v>88</v>
      </c>
      <c r="AV160" s="13" t="s">
        <v>88</v>
      </c>
      <c r="AW160" s="13" t="s">
        <v>32</v>
      </c>
      <c r="AX160" s="13" t="s">
        <v>78</v>
      </c>
      <c r="AY160" s="230" t="s">
        <v>121</v>
      </c>
    </row>
    <row r="161" spans="1:65" s="14" customFormat="1" ht="11.25">
      <c r="B161" s="231"/>
      <c r="C161" s="232"/>
      <c r="D161" s="216" t="s">
        <v>133</v>
      </c>
      <c r="E161" s="233" t="s">
        <v>1</v>
      </c>
      <c r="F161" s="234" t="s">
        <v>135</v>
      </c>
      <c r="G161" s="232"/>
      <c r="H161" s="235">
        <v>7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133</v>
      </c>
      <c r="AU161" s="241" t="s">
        <v>88</v>
      </c>
      <c r="AV161" s="14" t="s">
        <v>129</v>
      </c>
      <c r="AW161" s="14" t="s">
        <v>32</v>
      </c>
      <c r="AX161" s="14" t="s">
        <v>86</v>
      </c>
      <c r="AY161" s="241" t="s">
        <v>121</v>
      </c>
    </row>
    <row r="162" spans="1:65" s="2" customFormat="1" ht="16.5" customHeight="1">
      <c r="A162" s="34"/>
      <c r="B162" s="35"/>
      <c r="C162" s="242" t="s">
        <v>122</v>
      </c>
      <c r="D162" s="242" t="s">
        <v>171</v>
      </c>
      <c r="E162" s="243" t="s">
        <v>180</v>
      </c>
      <c r="F162" s="244" t="s">
        <v>181</v>
      </c>
      <c r="G162" s="245" t="s">
        <v>127</v>
      </c>
      <c r="H162" s="246">
        <v>21</v>
      </c>
      <c r="I162" s="247"/>
      <c r="J162" s="248">
        <f>ROUND(I162*H162,2)</f>
        <v>0</v>
      </c>
      <c r="K162" s="244" t="s">
        <v>128</v>
      </c>
      <c r="L162" s="249"/>
      <c r="M162" s="250" t="s">
        <v>1</v>
      </c>
      <c r="N162" s="251" t="s">
        <v>43</v>
      </c>
      <c r="O162" s="71"/>
      <c r="P162" s="212">
        <f>O162*H162</f>
        <v>0</v>
      </c>
      <c r="Q162" s="212">
        <v>5.8999999999999999E-3</v>
      </c>
      <c r="R162" s="212">
        <f>Q162*H162</f>
        <v>0.1239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165</v>
      </c>
      <c r="AT162" s="214" t="s">
        <v>171</v>
      </c>
      <c r="AU162" s="214" t="s">
        <v>88</v>
      </c>
      <c r="AY162" s="17" t="s">
        <v>121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86</v>
      </c>
      <c r="BK162" s="215">
        <f>ROUND(I162*H162,2)</f>
        <v>0</v>
      </c>
      <c r="BL162" s="17" t="s">
        <v>129</v>
      </c>
      <c r="BM162" s="214" t="s">
        <v>182</v>
      </c>
    </row>
    <row r="163" spans="1:65" s="2" customFormat="1" ht="11.25">
      <c r="A163" s="34"/>
      <c r="B163" s="35"/>
      <c r="C163" s="36"/>
      <c r="D163" s="216" t="s">
        <v>131</v>
      </c>
      <c r="E163" s="36"/>
      <c r="F163" s="217" t="s">
        <v>181</v>
      </c>
      <c r="G163" s="36"/>
      <c r="H163" s="36"/>
      <c r="I163" s="115"/>
      <c r="J163" s="36"/>
      <c r="K163" s="36"/>
      <c r="L163" s="39"/>
      <c r="M163" s="218"/>
      <c r="N163" s="219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131</v>
      </c>
      <c r="AU163" s="17" t="s">
        <v>88</v>
      </c>
    </row>
    <row r="164" spans="1:65" s="13" customFormat="1" ht="11.25">
      <c r="B164" s="220"/>
      <c r="C164" s="221"/>
      <c r="D164" s="216" t="s">
        <v>133</v>
      </c>
      <c r="E164" s="222" t="s">
        <v>1</v>
      </c>
      <c r="F164" s="223" t="s">
        <v>183</v>
      </c>
      <c r="G164" s="221"/>
      <c r="H164" s="224">
        <v>21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133</v>
      </c>
      <c r="AU164" s="230" t="s">
        <v>88</v>
      </c>
      <c r="AV164" s="13" t="s">
        <v>88</v>
      </c>
      <c r="AW164" s="13" t="s">
        <v>32</v>
      </c>
      <c r="AX164" s="13" t="s">
        <v>78</v>
      </c>
      <c r="AY164" s="230" t="s">
        <v>121</v>
      </c>
    </row>
    <row r="165" spans="1:65" s="14" customFormat="1" ht="11.25">
      <c r="B165" s="231"/>
      <c r="C165" s="232"/>
      <c r="D165" s="216" t="s">
        <v>133</v>
      </c>
      <c r="E165" s="233" t="s">
        <v>1</v>
      </c>
      <c r="F165" s="234" t="s">
        <v>135</v>
      </c>
      <c r="G165" s="232"/>
      <c r="H165" s="235">
        <v>21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133</v>
      </c>
      <c r="AU165" s="241" t="s">
        <v>88</v>
      </c>
      <c r="AV165" s="14" t="s">
        <v>129</v>
      </c>
      <c r="AW165" s="14" t="s">
        <v>32</v>
      </c>
      <c r="AX165" s="14" t="s">
        <v>86</v>
      </c>
      <c r="AY165" s="241" t="s">
        <v>121</v>
      </c>
    </row>
    <row r="166" spans="1:65" s="2" customFormat="1" ht="21.75" customHeight="1">
      <c r="A166" s="34"/>
      <c r="B166" s="35"/>
      <c r="C166" s="203" t="s">
        <v>184</v>
      </c>
      <c r="D166" s="203" t="s">
        <v>124</v>
      </c>
      <c r="E166" s="204" t="s">
        <v>185</v>
      </c>
      <c r="F166" s="205" t="s">
        <v>186</v>
      </c>
      <c r="G166" s="206" t="s">
        <v>187</v>
      </c>
      <c r="H166" s="207">
        <v>3234.7370000000001</v>
      </c>
      <c r="I166" s="208"/>
      <c r="J166" s="209">
        <f>ROUND(I166*H166,2)</f>
        <v>0</v>
      </c>
      <c r="K166" s="205" t="s">
        <v>128</v>
      </c>
      <c r="L166" s="39"/>
      <c r="M166" s="210" t="s">
        <v>1</v>
      </c>
      <c r="N166" s="211" t="s">
        <v>43</v>
      </c>
      <c r="O166" s="71"/>
      <c r="P166" s="212">
        <f>O166*H166</f>
        <v>0</v>
      </c>
      <c r="Q166" s="212">
        <v>5.0000000000000002E-5</v>
      </c>
      <c r="R166" s="212">
        <f>Q166*H166</f>
        <v>0.16173685000000002</v>
      </c>
      <c r="S166" s="212">
        <v>7.6999999999999999E-2</v>
      </c>
      <c r="T166" s="213">
        <f>S166*H166</f>
        <v>249.074749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129</v>
      </c>
      <c r="AT166" s="214" t="s">
        <v>124</v>
      </c>
      <c r="AU166" s="214" t="s">
        <v>88</v>
      </c>
      <c r="AY166" s="17" t="s">
        <v>121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86</v>
      </c>
      <c r="BK166" s="215">
        <f>ROUND(I166*H166,2)</f>
        <v>0</v>
      </c>
      <c r="BL166" s="17" t="s">
        <v>129</v>
      </c>
      <c r="BM166" s="214" t="s">
        <v>188</v>
      </c>
    </row>
    <row r="167" spans="1:65" s="2" customFormat="1" ht="29.25">
      <c r="A167" s="34"/>
      <c r="B167" s="35"/>
      <c r="C167" s="36"/>
      <c r="D167" s="216" t="s">
        <v>131</v>
      </c>
      <c r="E167" s="36"/>
      <c r="F167" s="217" t="s">
        <v>189</v>
      </c>
      <c r="G167" s="36"/>
      <c r="H167" s="36"/>
      <c r="I167" s="115"/>
      <c r="J167" s="36"/>
      <c r="K167" s="36"/>
      <c r="L167" s="39"/>
      <c r="M167" s="218"/>
      <c r="N167" s="219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131</v>
      </c>
      <c r="AU167" s="17" t="s">
        <v>88</v>
      </c>
    </row>
    <row r="168" spans="1:65" s="15" customFormat="1" ht="11.25">
      <c r="B168" s="252"/>
      <c r="C168" s="253"/>
      <c r="D168" s="216" t="s">
        <v>133</v>
      </c>
      <c r="E168" s="254" t="s">
        <v>1</v>
      </c>
      <c r="F168" s="255" t="s">
        <v>190</v>
      </c>
      <c r="G168" s="253"/>
      <c r="H168" s="254" t="s">
        <v>1</v>
      </c>
      <c r="I168" s="256"/>
      <c r="J168" s="253"/>
      <c r="K168" s="253"/>
      <c r="L168" s="257"/>
      <c r="M168" s="258"/>
      <c r="N168" s="259"/>
      <c r="O168" s="259"/>
      <c r="P168" s="259"/>
      <c r="Q168" s="259"/>
      <c r="R168" s="259"/>
      <c r="S168" s="259"/>
      <c r="T168" s="260"/>
      <c r="AT168" s="261" t="s">
        <v>133</v>
      </c>
      <c r="AU168" s="261" t="s">
        <v>88</v>
      </c>
      <c r="AV168" s="15" t="s">
        <v>86</v>
      </c>
      <c r="AW168" s="15" t="s">
        <v>32</v>
      </c>
      <c r="AX168" s="15" t="s">
        <v>78</v>
      </c>
      <c r="AY168" s="261" t="s">
        <v>121</v>
      </c>
    </row>
    <row r="169" spans="1:65" s="13" customFormat="1" ht="11.25">
      <c r="B169" s="220"/>
      <c r="C169" s="221"/>
      <c r="D169" s="216" t="s">
        <v>133</v>
      </c>
      <c r="E169" s="222" t="s">
        <v>1</v>
      </c>
      <c r="F169" s="223" t="s">
        <v>191</v>
      </c>
      <c r="G169" s="221"/>
      <c r="H169" s="224">
        <v>3173.7629999999999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133</v>
      </c>
      <c r="AU169" s="230" t="s">
        <v>88</v>
      </c>
      <c r="AV169" s="13" t="s">
        <v>88</v>
      </c>
      <c r="AW169" s="13" t="s">
        <v>32</v>
      </c>
      <c r="AX169" s="13" t="s">
        <v>78</v>
      </c>
      <c r="AY169" s="230" t="s">
        <v>121</v>
      </c>
    </row>
    <row r="170" spans="1:65" s="15" customFormat="1" ht="11.25">
      <c r="B170" s="252"/>
      <c r="C170" s="253"/>
      <c r="D170" s="216" t="s">
        <v>133</v>
      </c>
      <c r="E170" s="254" t="s">
        <v>1</v>
      </c>
      <c r="F170" s="255" t="s">
        <v>192</v>
      </c>
      <c r="G170" s="253"/>
      <c r="H170" s="254" t="s">
        <v>1</v>
      </c>
      <c r="I170" s="256"/>
      <c r="J170" s="253"/>
      <c r="K170" s="253"/>
      <c r="L170" s="257"/>
      <c r="M170" s="258"/>
      <c r="N170" s="259"/>
      <c r="O170" s="259"/>
      <c r="P170" s="259"/>
      <c r="Q170" s="259"/>
      <c r="R170" s="259"/>
      <c r="S170" s="259"/>
      <c r="T170" s="260"/>
      <c r="AT170" s="261" t="s">
        <v>133</v>
      </c>
      <c r="AU170" s="261" t="s">
        <v>88</v>
      </c>
      <c r="AV170" s="15" t="s">
        <v>86</v>
      </c>
      <c r="AW170" s="15" t="s">
        <v>32</v>
      </c>
      <c r="AX170" s="15" t="s">
        <v>78</v>
      </c>
      <c r="AY170" s="261" t="s">
        <v>121</v>
      </c>
    </row>
    <row r="171" spans="1:65" s="13" customFormat="1" ht="11.25">
      <c r="B171" s="220"/>
      <c r="C171" s="221"/>
      <c r="D171" s="216" t="s">
        <v>133</v>
      </c>
      <c r="E171" s="222" t="s">
        <v>1</v>
      </c>
      <c r="F171" s="223" t="s">
        <v>193</v>
      </c>
      <c r="G171" s="221"/>
      <c r="H171" s="224">
        <v>60.973999999999997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133</v>
      </c>
      <c r="AU171" s="230" t="s">
        <v>88</v>
      </c>
      <c r="AV171" s="13" t="s">
        <v>88</v>
      </c>
      <c r="AW171" s="13" t="s">
        <v>32</v>
      </c>
      <c r="AX171" s="13" t="s">
        <v>78</v>
      </c>
      <c r="AY171" s="230" t="s">
        <v>121</v>
      </c>
    </row>
    <row r="172" spans="1:65" s="14" customFormat="1" ht="11.25">
      <c r="B172" s="231"/>
      <c r="C172" s="232"/>
      <c r="D172" s="216" t="s">
        <v>133</v>
      </c>
      <c r="E172" s="233" t="s">
        <v>1</v>
      </c>
      <c r="F172" s="234" t="s">
        <v>135</v>
      </c>
      <c r="G172" s="232"/>
      <c r="H172" s="235">
        <v>3234.7370000000001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133</v>
      </c>
      <c r="AU172" s="241" t="s">
        <v>88</v>
      </c>
      <c r="AV172" s="14" t="s">
        <v>129</v>
      </c>
      <c r="AW172" s="14" t="s">
        <v>32</v>
      </c>
      <c r="AX172" s="14" t="s">
        <v>86</v>
      </c>
      <c r="AY172" s="241" t="s">
        <v>121</v>
      </c>
    </row>
    <row r="173" spans="1:65" s="2" customFormat="1" ht="21.75" customHeight="1">
      <c r="A173" s="34"/>
      <c r="B173" s="35"/>
      <c r="C173" s="203" t="s">
        <v>194</v>
      </c>
      <c r="D173" s="203" t="s">
        <v>124</v>
      </c>
      <c r="E173" s="204" t="s">
        <v>195</v>
      </c>
      <c r="F173" s="205" t="s">
        <v>196</v>
      </c>
      <c r="G173" s="206" t="s">
        <v>127</v>
      </c>
      <c r="H173" s="207">
        <v>4</v>
      </c>
      <c r="I173" s="208"/>
      <c r="J173" s="209">
        <f>ROUND(I173*H173,2)</f>
        <v>0</v>
      </c>
      <c r="K173" s="205" t="s">
        <v>128</v>
      </c>
      <c r="L173" s="39"/>
      <c r="M173" s="210" t="s">
        <v>1</v>
      </c>
      <c r="N173" s="211" t="s">
        <v>43</v>
      </c>
      <c r="O173" s="7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4" t="s">
        <v>129</v>
      </c>
      <c r="AT173" s="214" t="s">
        <v>124</v>
      </c>
      <c r="AU173" s="214" t="s">
        <v>88</v>
      </c>
      <c r="AY173" s="17" t="s">
        <v>121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7" t="s">
        <v>86</v>
      </c>
      <c r="BK173" s="215">
        <f>ROUND(I173*H173,2)</f>
        <v>0</v>
      </c>
      <c r="BL173" s="17" t="s">
        <v>129</v>
      </c>
      <c r="BM173" s="214" t="s">
        <v>197</v>
      </c>
    </row>
    <row r="174" spans="1:65" s="2" customFormat="1" ht="29.25">
      <c r="A174" s="34"/>
      <c r="B174" s="35"/>
      <c r="C174" s="36"/>
      <c r="D174" s="216" t="s">
        <v>131</v>
      </c>
      <c r="E174" s="36"/>
      <c r="F174" s="217" t="s">
        <v>198</v>
      </c>
      <c r="G174" s="36"/>
      <c r="H174" s="36"/>
      <c r="I174" s="115"/>
      <c r="J174" s="36"/>
      <c r="K174" s="36"/>
      <c r="L174" s="39"/>
      <c r="M174" s="218"/>
      <c r="N174" s="219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131</v>
      </c>
      <c r="AU174" s="17" t="s">
        <v>88</v>
      </c>
    </row>
    <row r="175" spans="1:65" s="13" customFormat="1" ht="11.25">
      <c r="B175" s="220"/>
      <c r="C175" s="221"/>
      <c r="D175" s="216" t="s">
        <v>133</v>
      </c>
      <c r="E175" s="222" t="s">
        <v>1</v>
      </c>
      <c r="F175" s="223" t="s">
        <v>134</v>
      </c>
      <c r="G175" s="221"/>
      <c r="H175" s="224">
        <v>4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133</v>
      </c>
      <c r="AU175" s="230" t="s">
        <v>88</v>
      </c>
      <c r="AV175" s="13" t="s">
        <v>88</v>
      </c>
      <c r="AW175" s="13" t="s">
        <v>32</v>
      </c>
      <c r="AX175" s="13" t="s">
        <v>78</v>
      </c>
      <c r="AY175" s="230" t="s">
        <v>121</v>
      </c>
    </row>
    <row r="176" spans="1:65" s="14" customFormat="1" ht="11.25">
      <c r="B176" s="231"/>
      <c r="C176" s="232"/>
      <c r="D176" s="216" t="s">
        <v>133</v>
      </c>
      <c r="E176" s="233" t="s">
        <v>1</v>
      </c>
      <c r="F176" s="234" t="s">
        <v>135</v>
      </c>
      <c r="G176" s="232"/>
      <c r="H176" s="235">
        <v>4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133</v>
      </c>
      <c r="AU176" s="241" t="s">
        <v>88</v>
      </c>
      <c r="AV176" s="14" t="s">
        <v>129</v>
      </c>
      <c r="AW176" s="14" t="s">
        <v>32</v>
      </c>
      <c r="AX176" s="14" t="s">
        <v>86</v>
      </c>
      <c r="AY176" s="241" t="s">
        <v>121</v>
      </c>
    </row>
    <row r="177" spans="1:65" s="2" customFormat="1" ht="21.75" customHeight="1">
      <c r="A177" s="34"/>
      <c r="B177" s="35"/>
      <c r="C177" s="203" t="s">
        <v>199</v>
      </c>
      <c r="D177" s="203" t="s">
        <v>124</v>
      </c>
      <c r="E177" s="204" t="s">
        <v>200</v>
      </c>
      <c r="F177" s="205" t="s">
        <v>201</v>
      </c>
      <c r="G177" s="206" t="s">
        <v>127</v>
      </c>
      <c r="H177" s="207">
        <v>36</v>
      </c>
      <c r="I177" s="208"/>
      <c r="J177" s="209">
        <f>ROUND(I177*H177,2)</f>
        <v>0</v>
      </c>
      <c r="K177" s="205" t="s">
        <v>128</v>
      </c>
      <c r="L177" s="39"/>
      <c r="M177" s="210" t="s">
        <v>1</v>
      </c>
      <c r="N177" s="211" t="s">
        <v>43</v>
      </c>
      <c r="O177" s="71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129</v>
      </c>
      <c r="AT177" s="214" t="s">
        <v>124</v>
      </c>
      <c r="AU177" s="214" t="s">
        <v>88</v>
      </c>
      <c r="AY177" s="17" t="s">
        <v>121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86</v>
      </c>
      <c r="BK177" s="215">
        <f>ROUND(I177*H177,2)</f>
        <v>0</v>
      </c>
      <c r="BL177" s="17" t="s">
        <v>129</v>
      </c>
      <c r="BM177" s="214" t="s">
        <v>202</v>
      </c>
    </row>
    <row r="178" spans="1:65" s="2" customFormat="1" ht="39">
      <c r="A178" s="34"/>
      <c r="B178" s="35"/>
      <c r="C178" s="36"/>
      <c r="D178" s="216" t="s">
        <v>131</v>
      </c>
      <c r="E178" s="36"/>
      <c r="F178" s="217" t="s">
        <v>203</v>
      </c>
      <c r="G178" s="36"/>
      <c r="H178" s="36"/>
      <c r="I178" s="115"/>
      <c r="J178" s="36"/>
      <c r="K178" s="36"/>
      <c r="L178" s="39"/>
      <c r="M178" s="218"/>
      <c r="N178" s="219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131</v>
      </c>
      <c r="AU178" s="17" t="s">
        <v>88</v>
      </c>
    </row>
    <row r="179" spans="1:65" s="13" customFormat="1" ht="11.25">
      <c r="B179" s="220"/>
      <c r="C179" s="221"/>
      <c r="D179" s="216" t="s">
        <v>133</v>
      </c>
      <c r="E179" s="222" t="s">
        <v>1</v>
      </c>
      <c r="F179" s="223" t="s">
        <v>204</v>
      </c>
      <c r="G179" s="221"/>
      <c r="H179" s="224">
        <v>36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133</v>
      </c>
      <c r="AU179" s="230" t="s">
        <v>88</v>
      </c>
      <c r="AV179" s="13" t="s">
        <v>88</v>
      </c>
      <c r="AW179" s="13" t="s">
        <v>32</v>
      </c>
      <c r="AX179" s="13" t="s">
        <v>78</v>
      </c>
      <c r="AY179" s="230" t="s">
        <v>121</v>
      </c>
    </row>
    <row r="180" spans="1:65" s="14" customFormat="1" ht="11.25">
      <c r="B180" s="231"/>
      <c r="C180" s="232"/>
      <c r="D180" s="216" t="s">
        <v>133</v>
      </c>
      <c r="E180" s="233" t="s">
        <v>1</v>
      </c>
      <c r="F180" s="234" t="s">
        <v>135</v>
      </c>
      <c r="G180" s="232"/>
      <c r="H180" s="235">
        <v>36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133</v>
      </c>
      <c r="AU180" s="241" t="s">
        <v>88</v>
      </c>
      <c r="AV180" s="14" t="s">
        <v>129</v>
      </c>
      <c r="AW180" s="14" t="s">
        <v>32</v>
      </c>
      <c r="AX180" s="14" t="s">
        <v>86</v>
      </c>
      <c r="AY180" s="241" t="s">
        <v>121</v>
      </c>
    </row>
    <row r="181" spans="1:65" s="2" customFormat="1" ht="21.75" customHeight="1">
      <c r="A181" s="34"/>
      <c r="B181" s="35"/>
      <c r="C181" s="203" t="s">
        <v>8</v>
      </c>
      <c r="D181" s="203" t="s">
        <v>124</v>
      </c>
      <c r="E181" s="204" t="s">
        <v>205</v>
      </c>
      <c r="F181" s="205" t="s">
        <v>206</v>
      </c>
      <c r="G181" s="206" t="s">
        <v>127</v>
      </c>
      <c r="H181" s="207">
        <v>3</v>
      </c>
      <c r="I181" s="208"/>
      <c r="J181" s="209">
        <f>ROUND(I181*H181,2)</f>
        <v>0</v>
      </c>
      <c r="K181" s="205" t="s">
        <v>128</v>
      </c>
      <c r="L181" s="39"/>
      <c r="M181" s="210" t="s">
        <v>1</v>
      </c>
      <c r="N181" s="211" t="s">
        <v>43</v>
      </c>
      <c r="O181" s="71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4" t="s">
        <v>129</v>
      </c>
      <c r="AT181" s="214" t="s">
        <v>124</v>
      </c>
      <c r="AU181" s="214" t="s">
        <v>88</v>
      </c>
      <c r="AY181" s="17" t="s">
        <v>121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86</v>
      </c>
      <c r="BK181" s="215">
        <f>ROUND(I181*H181,2)</f>
        <v>0</v>
      </c>
      <c r="BL181" s="17" t="s">
        <v>129</v>
      </c>
      <c r="BM181" s="214" t="s">
        <v>207</v>
      </c>
    </row>
    <row r="182" spans="1:65" s="2" customFormat="1" ht="29.25">
      <c r="A182" s="34"/>
      <c r="B182" s="35"/>
      <c r="C182" s="36"/>
      <c r="D182" s="216" t="s">
        <v>131</v>
      </c>
      <c r="E182" s="36"/>
      <c r="F182" s="217" t="s">
        <v>208</v>
      </c>
      <c r="G182" s="36"/>
      <c r="H182" s="36"/>
      <c r="I182" s="115"/>
      <c r="J182" s="36"/>
      <c r="K182" s="36"/>
      <c r="L182" s="39"/>
      <c r="M182" s="218"/>
      <c r="N182" s="219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131</v>
      </c>
      <c r="AU182" s="17" t="s">
        <v>88</v>
      </c>
    </row>
    <row r="183" spans="1:65" s="13" customFormat="1" ht="11.25">
      <c r="B183" s="220"/>
      <c r="C183" s="221"/>
      <c r="D183" s="216" t="s">
        <v>133</v>
      </c>
      <c r="E183" s="222" t="s">
        <v>1</v>
      </c>
      <c r="F183" s="223" t="s">
        <v>209</v>
      </c>
      <c r="G183" s="221"/>
      <c r="H183" s="224">
        <v>3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133</v>
      </c>
      <c r="AU183" s="230" t="s">
        <v>88</v>
      </c>
      <c r="AV183" s="13" t="s">
        <v>88</v>
      </c>
      <c r="AW183" s="13" t="s">
        <v>32</v>
      </c>
      <c r="AX183" s="13" t="s">
        <v>78</v>
      </c>
      <c r="AY183" s="230" t="s">
        <v>121</v>
      </c>
    </row>
    <row r="184" spans="1:65" s="14" customFormat="1" ht="11.25">
      <c r="B184" s="231"/>
      <c r="C184" s="232"/>
      <c r="D184" s="216" t="s">
        <v>133</v>
      </c>
      <c r="E184" s="233" t="s">
        <v>1</v>
      </c>
      <c r="F184" s="234" t="s">
        <v>135</v>
      </c>
      <c r="G184" s="232"/>
      <c r="H184" s="235">
        <v>3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133</v>
      </c>
      <c r="AU184" s="241" t="s">
        <v>88</v>
      </c>
      <c r="AV184" s="14" t="s">
        <v>129</v>
      </c>
      <c r="AW184" s="14" t="s">
        <v>32</v>
      </c>
      <c r="AX184" s="14" t="s">
        <v>86</v>
      </c>
      <c r="AY184" s="241" t="s">
        <v>121</v>
      </c>
    </row>
    <row r="185" spans="1:65" s="2" customFormat="1" ht="21.75" customHeight="1">
      <c r="A185" s="34"/>
      <c r="B185" s="35"/>
      <c r="C185" s="203" t="s">
        <v>210</v>
      </c>
      <c r="D185" s="203" t="s">
        <v>124</v>
      </c>
      <c r="E185" s="204" t="s">
        <v>211</v>
      </c>
      <c r="F185" s="205" t="s">
        <v>212</v>
      </c>
      <c r="G185" s="206" t="s">
        <v>127</v>
      </c>
      <c r="H185" s="207">
        <v>27</v>
      </c>
      <c r="I185" s="208"/>
      <c r="J185" s="209">
        <f>ROUND(I185*H185,2)</f>
        <v>0</v>
      </c>
      <c r="K185" s="205" t="s">
        <v>128</v>
      </c>
      <c r="L185" s="39"/>
      <c r="M185" s="210" t="s">
        <v>1</v>
      </c>
      <c r="N185" s="211" t="s">
        <v>43</v>
      </c>
      <c r="O185" s="71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4" t="s">
        <v>129</v>
      </c>
      <c r="AT185" s="214" t="s">
        <v>124</v>
      </c>
      <c r="AU185" s="214" t="s">
        <v>88</v>
      </c>
      <c r="AY185" s="17" t="s">
        <v>121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7" t="s">
        <v>86</v>
      </c>
      <c r="BK185" s="215">
        <f>ROUND(I185*H185,2)</f>
        <v>0</v>
      </c>
      <c r="BL185" s="17" t="s">
        <v>129</v>
      </c>
      <c r="BM185" s="214" t="s">
        <v>213</v>
      </c>
    </row>
    <row r="186" spans="1:65" s="2" customFormat="1" ht="39">
      <c r="A186" s="34"/>
      <c r="B186" s="35"/>
      <c r="C186" s="36"/>
      <c r="D186" s="216" t="s">
        <v>131</v>
      </c>
      <c r="E186" s="36"/>
      <c r="F186" s="217" t="s">
        <v>214</v>
      </c>
      <c r="G186" s="36"/>
      <c r="H186" s="36"/>
      <c r="I186" s="115"/>
      <c r="J186" s="36"/>
      <c r="K186" s="36"/>
      <c r="L186" s="39"/>
      <c r="M186" s="218"/>
      <c r="N186" s="219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131</v>
      </c>
      <c r="AU186" s="17" t="s">
        <v>88</v>
      </c>
    </row>
    <row r="187" spans="1:65" s="13" customFormat="1" ht="11.25">
      <c r="B187" s="220"/>
      <c r="C187" s="221"/>
      <c r="D187" s="216" t="s">
        <v>133</v>
      </c>
      <c r="E187" s="222" t="s">
        <v>1</v>
      </c>
      <c r="F187" s="223" t="s">
        <v>215</v>
      </c>
      <c r="G187" s="221"/>
      <c r="H187" s="224">
        <v>27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133</v>
      </c>
      <c r="AU187" s="230" t="s">
        <v>88</v>
      </c>
      <c r="AV187" s="13" t="s">
        <v>88</v>
      </c>
      <c r="AW187" s="13" t="s">
        <v>32</v>
      </c>
      <c r="AX187" s="13" t="s">
        <v>78</v>
      </c>
      <c r="AY187" s="230" t="s">
        <v>121</v>
      </c>
    </row>
    <row r="188" spans="1:65" s="14" customFormat="1" ht="11.25">
      <c r="B188" s="231"/>
      <c r="C188" s="232"/>
      <c r="D188" s="216" t="s">
        <v>133</v>
      </c>
      <c r="E188" s="233" t="s">
        <v>1</v>
      </c>
      <c r="F188" s="234" t="s">
        <v>135</v>
      </c>
      <c r="G188" s="232"/>
      <c r="H188" s="235">
        <v>27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133</v>
      </c>
      <c r="AU188" s="241" t="s">
        <v>88</v>
      </c>
      <c r="AV188" s="14" t="s">
        <v>129</v>
      </c>
      <c r="AW188" s="14" t="s">
        <v>32</v>
      </c>
      <c r="AX188" s="14" t="s">
        <v>86</v>
      </c>
      <c r="AY188" s="241" t="s">
        <v>121</v>
      </c>
    </row>
    <row r="189" spans="1:65" s="2" customFormat="1" ht="21.75" customHeight="1">
      <c r="A189" s="34"/>
      <c r="B189" s="35"/>
      <c r="C189" s="203" t="s">
        <v>216</v>
      </c>
      <c r="D189" s="203" t="s">
        <v>124</v>
      </c>
      <c r="E189" s="204" t="s">
        <v>217</v>
      </c>
      <c r="F189" s="205" t="s">
        <v>218</v>
      </c>
      <c r="G189" s="206" t="s">
        <v>127</v>
      </c>
      <c r="H189" s="207">
        <v>4</v>
      </c>
      <c r="I189" s="208"/>
      <c r="J189" s="209">
        <f>ROUND(I189*H189,2)</f>
        <v>0</v>
      </c>
      <c r="K189" s="205" t="s">
        <v>128</v>
      </c>
      <c r="L189" s="39"/>
      <c r="M189" s="210" t="s">
        <v>1</v>
      </c>
      <c r="N189" s="211" t="s">
        <v>43</v>
      </c>
      <c r="O189" s="7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129</v>
      </c>
      <c r="AT189" s="214" t="s">
        <v>124</v>
      </c>
      <c r="AU189" s="214" t="s">
        <v>88</v>
      </c>
      <c r="AY189" s="17" t="s">
        <v>121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7" t="s">
        <v>86</v>
      </c>
      <c r="BK189" s="215">
        <f>ROUND(I189*H189,2)</f>
        <v>0</v>
      </c>
      <c r="BL189" s="17" t="s">
        <v>129</v>
      </c>
      <c r="BM189" s="214" t="s">
        <v>219</v>
      </c>
    </row>
    <row r="190" spans="1:65" s="2" customFormat="1" ht="29.25">
      <c r="A190" s="34"/>
      <c r="B190" s="35"/>
      <c r="C190" s="36"/>
      <c r="D190" s="216" t="s">
        <v>131</v>
      </c>
      <c r="E190" s="36"/>
      <c r="F190" s="217" t="s">
        <v>220</v>
      </c>
      <c r="G190" s="36"/>
      <c r="H190" s="36"/>
      <c r="I190" s="115"/>
      <c r="J190" s="36"/>
      <c r="K190" s="36"/>
      <c r="L190" s="39"/>
      <c r="M190" s="218"/>
      <c r="N190" s="219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131</v>
      </c>
      <c r="AU190" s="17" t="s">
        <v>88</v>
      </c>
    </row>
    <row r="191" spans="1:65" s="13" customFormat="1" ht="11.25">
      <c r="B191" s="220"/>
      <c r="C191" s="221"/>
      <c r="D191" s="216" t="s">
        <v>133</v>
      </c>
      <c r="E191" s="222" t="s">
        <v>1</v>
      </c>
      <c r="F191" s="223" t="s">
        <v>134</v>
      </c>
      <c r="G191" s="221"/>
      <c r="H191" s="224">
        <v>4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133</v>
      </c>
      <c r="AU191" s="230" t="s">
        <v>88</v>
      </c>
      <c r="AV191" s="13" t="s">
        <v>88</v>
      </c>
      <c r="AW191" s="13" t="s">
        <v>32</v>
      </c>
      <c r="AX191" s="13" t="s">
        <v>78</v>
      </c>
      <c r="AY191" s="230" t="s">
        <v>121</v>
      </c>
    </row>
    <row r="192" spans="1:65" s="14" customFormat="1" ht="11.25">
      <c r="B192" s="231"/>
      <c r="C192" s="232"/>
      <c r="D192" s="216" t="s">
        <v>133</v>
      </c>
      <c r="E192" s="233" t="s">
        <v>1</v>
      </c>
      <c r="F192" s="234" t="s">
        <v>135</v>
      </c>
      <c r="G192" s="232"/>
      <c r="H192" s="235">
        <v>4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133</v>
      </c>
      <c r="AU192" s="241" t="s">
        <v>88</v>
      </c>
      <c r="AV192" s="14" t="s">
        <v>129</v>
      </c>
      <c r="AW192" s="14" t="s">
        <v>32</v>
      </c>
      <c r="AX192" s="14" t="s">
        <v>86</v>
      </c>
      <c r="AY192" s="241" t="s">
        <v>121</v>
      </c>
    </row>
    <row r="193" spans="1:65" s="2" customFormat="1" ht="21.75" customHeight="1">
      <c r="A193" s="34"/>
      <c r="B193" s="35"/>
      <c r="C193" s="203" t="s">
        <v>221</v>
      </c>
      <c r="D193" s="203" t="s">
        <v>124</v>
      </c>
      <c r="E193" s="204" t="s">
        <v>222</v>
      </c>
      <c r="F193" s="205" t="s">
        <v>223</v>
      </c>
      <c r="G193" s="206" t="s">
        <v>127</v>
      </c>
      <c r="H193" s="207">
        <v>36</v>
      </c>
      <c r="I193" s="208"/>
      <c r="J193" s="209">
        <f>ROUND(I193*H193,2)</f>
        <v>0</v>
      </c>
      <c r="K193" s="205" t="s">
        <v>128</v>
      </c>
      <c r="L193" s="39"/>
      <c r="M193" s="210" t="s">
        <v>1</v>
      </c>
      <c r="N193" s="211" t="s">
        <v>43</v>
      </c>
      <c r="O193" s="71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4" t="s">
        <v>129</v>
      </c>
      <c r="AT193" s="214" t="s">
        <v>124</v>
      </c>
      <c r="AU193" s="214" t="s">
        <v>88</v>
      </c>
      <c r="AY193" s="17" t="s">
        <v>121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7" t="s">
        <v>86</v>
      </c>
      <c r="BK193" s="215">
        <f>ROUND(I193*H193,2)</f>
        <v>0</v>
      </c>
      <c r="BL193" s="17" t="s">
        <v>129</v>
      </c>
      <c r="BM193" s="214" t="s">
        <v>224</v>
      </c>
    </row>
    <row r="194" spans="1:65" s="2" customFormat="1" ht="39">
      <c r="A194" s="34"/>
      <c r="B194" s="35"/>
      <c r="C194" s="36"/>
      <c r="D194" s="216" t="s">
        <v>131</v>
      </c>
      <c r="E194" s="36"/>
      <c r="F194" s="217" t="s">
        <v>225</v>
      </c>
      <c r="G194" s="36"/>
      <c r="H194" s="36"/>
      <c r="I194" s="115"/>
      <c r="J194" s="36"/>
      <c r="K194" s="36"/>
      <c r="L194" s="39"/>
      <c r="M194" s="218"/>
      <c r="N194" s="219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131</v>
      </c>
      <c r="AU194" s="17" t="s">
        <v>88</v>
      </c>
    </row>
    <row r="195" spans="1:65" s="13" customFormat="1" ht="11.25">
      <c r="B195" s="220"/>
      <c r="C195" s="221"/>
      <c r="D195" s="216" t="s">
        <v>133</v>
      </c>
      <c r="E195" s="222" t="s">
        <v>1</v>
      </c>
      <c r="F195" s="223" t="s">
        <v>204</v>
      </c>
      <c r="G195" s="221"/>
      <c r="H195" s="224">
        <v>36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133</v>
      </c>
      <c r="AU195" s="230" t="s">
        <v>88</v>
      </c>
      <c r="AV195" s="13" t="s">
        <v>88</v>
      </c>
      <c r="AW195" s="13" t="s">
        <v>32</v>
      </c>
      <c r="AX195" s="13" t="s">
        <v>78</v>
      </c>
      <c r="AY195" s="230" t="s">
        <v>121</v>
      </c>
    </row>
    <row r="196" spans="1:65" s="14" customFormat="1" ht="11.25">
      <c r="B196" s="231"/>
      <c r="C196" s="232"/>
      <c r="D196" s="216" t="s">
        <v>133</v>
      </c>
      <c r="E196" s="233" t="s">
        <v>1</v>
      </c>
      <c r="F196" s="234" t="s">
        <v>135</v>
      </c>
      <c r="G196" s="232"/>
      <c r="H196" s="235">
        <v>36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133</v>
      </c>
      <c r="AU196" s="241" t="s">
        <v>88</v>
      </c>
      <c r="AV196" s="14" t="s">
        <v>129</v>
      </c>
      <c r="AW196" s="14" t="s">
        <v>32</v>
      </c>
      <c r="AX196" s="14" t="s">
        <v>86</v>
      </c>
      <c r="AY196" s="241" t="s">
        <v>121</v>
      </c>
    </row>
    <row r="197" spans="1:65" s="2" customFormat="1" ht="21.75" customHeight="1">
      <c r="A197" s="34"/>
      <c r="B197" s="35"/>
      <c r="C197" s="203" t="s">
        <v>226</v>
      </c>
      <c r="D197" s="203" t="s">
        <v>124</v>
      </c>
      <c r="E197" s="204" t="s">
        <v>227</v>
      </c>
      <c r="F197" s="205" t="s">
        <v>228</v>
      </c>
      <c r="G197" s="206" t="s">
        <v>127</v>
      </c>
      <c r="H197" s="207">
        <v>3</v>
      </c>
      <c r="I197" s="208"/>
      <c r="J197" s="209">
        <f>ROUND(I197*H197,2)</f>
        <v>0</v>
      </c>
      <c r="K197" s="205" t="s">
        <v>128</v>
      </c>
      <c r="L197" s="39"/>
      <c r="M197" s="210" t="s">
        <v>1</v>
      </c>
      <c r="N197" s="211" t="s">
        <v>43</v>
      </c>
      <c r="O197" s="7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129</v>
      </c>
      <c r="AT197" s="214" t="s">
        <v>124</v>
      </c>
      <c r="AU197" s="214" t="s">
        <v>88</v>
      </c>
      <c r="AY197" s="17" t="s">
        <v>121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86</v>
      </c>
      <c r="BK197" s="215">
        <f>ROUND(I197*H197,2)</f>
        <v>0</v>
      </c>
      <c r="BL197" s="17" t="s">
        <v>129</v>
      </c>
      <c r="BM197" s="214" t="s">
        <v>229</v>
      </c>
    </row>
    <row r="198" spans="1:65" s="2" customFormat="1" ht="29.25">
      <c r="A198" s="34"/>
      <c r="B198" s="35"/>
      <c r="C198" s="36"/>
      <c r="D198" s="216" t="s">
        <v>131</v>
      </c>
      <c r="E198" s="36"/>
      <c r="F198" s="217" t="s">
        <v>230</v>
      </c>
      <c r="G198" s="36"/>
      <c r="H198" s="36"/>
      <c r="I198" s="115"/>
      <c r="J198" s="36"/>
      <c r="K198" s="36"/>
      <c r="L198" s="39"/>
      <c r="M198" s="218"/>
      <c r="N198" s="219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131</v>
      </c>
      <c r="AU198" s="17" t="s">
        <v>88</v>
      </c>
    </row>
    <row r="199" spans="1:65" s="13" customFormat="1" ht="11.25">
      <c r="B199" s="220"/>
      <c r="C199" s="221"/>
      <c r="D199" s="216" t="s">
        <v>133</v>
      </c>
      <c r="E199" s="222" t="s">
        <v>1</v>
      </c>
      <c r="F199" s="223" t="s">
        <v>209</v>
      </c>
      <c r="G199" s="221"/>
      <c r="H199" s="224">
        <v>3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133</v>
      </c>
      <c r="AU199" s="230" t="s">
        <v>88</v>
      </c>
      <c r="AV199" s="13" t="s">
        <v>88</v>
      </c>
      <c r="AW199" s="13" t="s">
        <v>32</v>
      </c>
      <c r="AX199" s="13" t="s">
        <v>78</v>
      </c>
      <c r="AY199" s="230" t="s">
        <v>121</v>
      </c>
    </row>
    <row r="200" spans="1:65" s="14" customFormat="1" ht="11.25">
      <c r="B200" s="231"/>
      <c r="C200" s="232"/>
      <c r="D200" s="216" t="s">
        <v>133</v>
      </c>
      <c r="E200" s="233" t="s">
        <v>1</v>
      </c>
      <c r="F200" s="234" t="s">
        <v>135</v>
      </c>
      <c r="G200" s="232"/>
      <c r="H200" s="235">
        <v>3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133</v>
      </c>
      <c r="AU200" s="241" t="s">
        <v>88</v>
      </c>
      <c r="AV200" s="14" t="s">
        <v>129</v>
      </c>
      <c r="AW200" s="14" t="s">
        <v>32</v>
      </c>
      <c r="AX200" s="14" t="s">
        <v>86</v>
      </c>
      <c r="AY200" s="241" t="s">
        <v>121</v>
      </c>
    </row>
    <row r="201" spans="1:65" s="2" customFormat="1" ht="21.75" customHeight="1">
      <c r="A201" s="34"/>
      <c r="B201" s="35"/>
      <c r="C201" s="203" t="s">
        <v>231</v>
      </c>
      <c r="D201" s="203" t="s">
        <v>124</v>
      </c>
      <c r="E201" s="204" t="s">
        <v>232</v>
      </c>
      <c r="F201" s="205" t="s">
        <v>233</v>
      </c>
      <c r="G201" s="206" t="s">
        <v>127</v>
      </c>
      <c r="H201" s="207">
        <v>27</v>
      </c>
      <c r="I201" s="208"/>
      <c r="J201" s="209">
        <f>ROUND(I201*H201,2)</f>
        <v>0</v>
      </c>
      <c r="K201" s="205" t="s">
        <v>128</v>
      </c>
      <c r="L201" s="39"/>
      <c r="M201" s="210" t="s">
        <v>1</v>
      </c>
      <c r="N201" s="211" t="s">
        <v>43</v>
      </c>
      <c r="O201" s="71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4" t="s">
        <v>129</v>
      </c>
      <c r="AT201" s="214" t="s">
        <v>124</v>
      </c>
      <c r="AU201" s="214" t="s">
        <v>88</v>
      </c>
      <c r="AY201" s="17" t="s">
        <v>121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7" t="s">
        <v>86</v>
      </c>
      <c r="BK201" s="215">
        <f>ROUND(I201*H201,2)</f>
        <v>0</v>
      </c>
      <c r="BL201" s="17" t="s">
        <v>129</v>
      </c>
      <c r="BM201" s="214" t="s">
        <v>234</v>
      </c>
    </row>
    <row r="202" spans="1:65" s="2" customFormat="1" ht="39">
      <c r="A202" s="34"/>
      <c r="B202" s="35"/>
      <c r="C202" s="36"/>
      <c r="D202" s="216" t="s">
        <v>131</v>
      </c>
      <c r="E202" s="36"/>
      <c r="F202" s="217" t="s">
        <v>235</v>
      </c>
      <c r="G202" s="36"/>
      <c r="H202" s="36"/>
      <c r="I202" s="115"/>
      <c r="J202" s="36"/>
      <c r="K202" s="36"/>
      <c r="L202" s="39"/>
      <c r="M202" s="218"/>
      <c r="N202" s="219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131</v>
      </c>
      <c r="AU202" s="17" t="s">
        <v>88</v>
      </c>
    </row>
    <row r="203" spans="1:65" s="13" customFormat="1" ht="11.25">
      <c r="B203" s="220"/>
      <c r="C203" s="221"/>
      <c r="D203" s="216" t="s">
        <v>133</v>
      </c>
      <c r="E203" s="222" t="s">
        <v>1</v>
      </c>
      <c r="F203" s="223" t="s">
        <v>215</v>
      </c>
      <c r="G203" s="221"/>
      <c r="H203" s="224">
        <v>27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133</v>
      </c>
      <c r="AU203" s="230" t="s">
        <v>88</v>
      </c>
      <c r="AV203" s="13" t="s">
        <v>88</v>
      </c>
      <c r="AW203" s="13" t="s">
        <v>32</v>
      </c>
      <c r="AX203" s="13" t="s">
        <v>78</v>
      </c>
      <c r="AY203" s="230" t="s">
        <v>121</v>
      </c>
    </row>
    <row r="204" spans="1:65" s="14" customFormat="1" ht="11.25">
      <c r="B204" s="231"/>
      <c r="C204" s="232"/>
      <c r="D204" s="216" t="s">
        <v>133</v>
      </c>
      <c r="E204" s="233" t="s">
        <v>1</v>
      </c>
      <c r="F204" s="234" t="s">
        <v>135</v>
      </c>
      <c r="G204" s="232"/>
      <c r="H204" s="235">
        <v>27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133</v>
      </c>
      <c r="AU204" s="241" t="s">
        <v>88</v>
      </c>
      <c r="AV204" s="14" t="s">
        <v>129</v>
      </c>
      <c r="AW204" s="14" t="s">
        <v>32</v>
      </c>
      <c r="AX204" s="14" t="s">
        <v>86</v>
      </c>
      <c r="AY204" s="241" t="s">
        <v>121</v>
      </c>
    </row>
    <row r="205" spans="1:65" s="2" customFormat="1" ht="16.5" customHeight="1">
      <c r="A205" s="34"/>
      <c r="B205" s="35"/>
      <c r="C205" s="203" t="s">
        <v>7</v>
      </c>
      <c r="D205" s="203" t="s">
        <v>124</v>
      </c>
      <c r="E205" s="204" t="s">
        <v>236</v>
      </c>
      <c r="F205" s="205" t="s">
        <v>237</v>
      </c>
      <c r="G205" s="206" t="s">
        <v>127</v>
      </c>
      <c r="H205" s="207">
        <v>4</v>
      </c>
      <c r="I205" s="208"/>
      <c r="J205" s="209">
        <f>ROUND(I205*H205,2)</f>
        <v>0</v>
      </c>
      <c r="K205" s="205" t="s">
        <v>128</v>
      </c>
      <c r="L205" s="39"/>
      <c r="M205" s="210" t="s">
        <v>1</v>
      </c>
      <c r="N205" s="211" t="s">
        <v>43</v>
      </c>
      <c r="O205" s="7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4" t="s">
        <v>129</v>
      </c>
      <c r="AT205" s="214" t="s">
        <v>124</v>
      </c>
      <c r="AU205" s="214" t="s">
        <v>88</v>
      </c>
      <c r="AY205" s="17" t="s">
        <v>121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7" t="s">
        <v>86</v>
      </c>
      <c r="BK205" s="215">
        <f>ROUND(I205*H205,2)</f>
        <v>0</v>
      </c>
      <c r="BL205" s="17" t="s">
        <v>129</v>
      </c>
      <c r="BM205" s="214" t="s">
        <v>238</v>
      </c>
    </row>
    <row r="206" spans="1:65" s="2" customFormat="1" ht="29.25">
      <c r="A206" s="34"/>
      <c r="B206" s="35"/>
      <c r="C206" s="36"/>
      <c r="D206" s="216" t="s">
        <v>131</v>
      </c>
      <c r="E206" s="36"/>
      <c r="F206" s="217" t="s">
        <v>239</v>
      </c>
      <c r="G206" s="36"/>
      <c r="H206" s="36"/>
      <c r="I206" s="115"/>
      <c r="J206" s="36"/>
      <c r="K206" s="36"/>
      <c r="L206" s="39"/>
      <c r="M206" s="218"/>
      <c r="N206" s="219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131</v>
      </c>
      <c r="AU206" s="17" t="s">
        <v>88</v>
      </c>
    </row>
    <row r="207" spans="1:65" s="13" customFormat="1" ht="11.25">
      <c r="B207" s="220"/>
      <c r="C207" s="221"/>
      <c r="D207" s="216" t="s">
        <v>133</v>
      </c>
      <c r="E207" s="222" t="s">
        <v>1</v>
      </c>
      <c r="F207" s="223" t="s">
        <v>134</v>
      </c>
      <c r="G207" s="221"/>
      <c r="H207" s="224">
        <v>4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133</v>
      </c>
      <c r="AU207" s="230" t="s">
        <v>88</v>
      </c>
      <c r="AV207" s="13" t="s">
        <v>88</v>
      </c>
      <c r="AW207" s="13" t="s">
        <v>32</v>
      </c>
      <c r="AX207" s="13" t="s">
        <v>78</v>
      </c>
      <c r="AY207" s="230" t="s">
        <v>121</v>
      </c>
    </row>
    <row r="208" spans="1:65" s="14" customFormat="1" ht="11.25">
      <c r="B208" s="231"/>
      <c r="C208" s="232"/>
      <c r="D208" s="216" t="s">
        <v>133</v>
      </c>
      <c r="E208" s="233" t="s">
        <v>1</v>
      </c>
      <c r="F208" s="234" t="s">
        <v>135</v>
      </c>
      <c r="G208" s="232"/>
      <c r="H208" s="235">
        <v>4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133</v>
      </c>
      <c r="AU208" s="241" t="s">
        <v>88</v>
      </c>
      <c r="AV208" s="14" t="s">
        <v>129</v>
      </c>
      <c r="AW208" s="14" t="s">
        <v>32</v>
      </c>
      <c r="AX208" s="14" t="s">
        <v>86</v>
      </c>
      <c r="AY208" s="241" t="s">
        <v>121</v>
      </c>
    </row>
    <row r="209" spans="1:65" s="2" customFormat="1" ht="21.75" customHeight="1">
      <c r="A209" s="34"/>
      <c r="B209" s="35"/>
      <c r="C209" s="203" t="s">
        <v>240</v>
      </c>
      <c r="D209" s="203" t="s">
        <v>124</v>
      </c>
      <c r="E209" s="204" t="s">
        <v>241</v>
      </c>
      <c r="F209" s="205" t="s">
        <v>242</v>
      </c>
      <c r="G209" s="206" t="s">
        <v>127</v>
      </c>
      <c r="H209" s="207">
        <v>36</v>
      </c>
      <c r="I209" s="208"/>
      <c r="J209" s="209">
        <f>ROUND(I209*H209,2)</f>
        <v>0</v>
      </c>
      <c r="K209" s="205" t="s">
        <v>128</v>
      </c>
      <c r="L209" s="39"/>
      <c r="M209" s="210" t="s">
        <v>1</v>
      </c>
      <c r="N209" s="211" t="s">
        <v>43</v>
      </c>
      <c r="O209" s="71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4" t="s">
        <v>129</v>
      </c>
      <c r="AT209" s="214" t="s">
        <v>124</v>
      </c>
      <c r="AU209" s="214" t="s">
        <v>88</v>
      </c>
      <c r="AY209" s="17" t="s">
        <v>121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7" t="s">
        <v>86</v>
      </c>
      <c r="BK209" s="215">
        <f>ROUND(I209*H209,2)</f>
        <v>0</v>
      </c>
      <c r="BL209" s="17" t="s">
        <v>129</v>
      </c>
      <c r="BM209" s="214" t="s">
        <v>243</v>
      </c>
    </row>
    <row r="210" spans="1:65" s="2" customFormat="1" ht="39">
      <c r="A210" s="34"/>
      <c r="B210" s="35"/>
      <c r="C210" s="36"/>
      <c r="D210" s="216" t="s">
        <v>131</v>
      </c>
      <c r="E210" s="36"/>
      <c r="F210" s="217" t="s">
        <v>244</v>
      </c>
      <c r="G210" s="36"/>
      <c r="H210" s="36"/>
      <c r="I210" s="115"/>
      <c r="J210" s="36"/>
      <c r="K210" s="36"/>
      <c r="L210" s="39"/>
      <c r="M210" s="218"/>
      <c r="N210" s="219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131</v>
      </c>
      <c r="AU210" s="17" t="s">
        <v>88</v>
      </c>
    </row>
    <row r="211" spans="1:65" s="13" customFormat="1" ht="11.25">
      <c r="B211" s="220"/>
      <c r="C211" s="221"/>
      <c r="D211" s="216" t="s">
        <v>133</v>
      </c>
      <c r="E211" s="222" t="s">
        <v>1</v>
      </c>
      <c r="F211" s="223" t="s">
        <v>204</v>
      </c>
      <c r="G211" s="221"/>
      <c r="H211" s="224">
        <v>36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133</v>
      </c>
      <c r="AU211" s="230" t="s">
        <v>88</v>
      </c>
      <c r="AV211" s="13" t="s">
        <v>88</v>
      </c>
      <c r="AW211" s="13" t="s">
        <v>32</v>
      </c>
      <c r="AX211" s="13" t="s">
        <v>78</v>
      </c>
      <c r="AY211" s="230" t="s">
        <v>121</v>
      </c>
    </row>
    <row r="212" spans="1:65" s="14" customFormat="1" ht="11.25">
      <c r="B212" s="231"/>
      <c r="C212" s="232"/>
      <c r="D212" s="216" t="s">
        <v>133</v>
      </c>
      <c r="E212" s="233" t="s">
        <v>1</v>
      </c>
      <c r="F212" s="234" t="s">
        <v>135</v>
      </c>
      <c r="G212" s="232"/>
      <c r="H212" s="235">
        <v>36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133</v>
      </c>
      <c r="AU212" s="241" t="s">
        <v>88</v>
      </c>
      <c r="AV212" s="14" t="s">
        <v>129</v>
      </c>
      <c r="AW212" s="14" t="s">
        <v>32</v>
      </c>
      <c r="AX212" s="14" t="s">
        <v>86</v>
      </c>
      <c r="AY212" s="241" t="s">
        <v>121</v>
      </c>
    </row>
    <row r="213" spans="1:65" s="2" customFormat="1" ht="16.5" customHeight="1">
      <c r="A213" s="34"/>
      <c r="B213" s="35"/>
      <c r="C213" s="203" t="s">
        <v>245</v>
      </c>
      <c r="D213" s="203" t="s">
        <v>124</v>
      </c>
      <c r="E213" s="204" t="s">
        <v>246</v>
      </c>
      <c r="F213" s="205" t="s">
        <v>247</v>
      </c>
      <c r="G213" s="206" t="s">
        <v>127</v>
      </c>
      <c r="H213" s="207">
        <v>3</v>
      </c>
      <c r="I213" s="208"/>
      <c r="J213" s="209">
        <f>ROUND(I213*H213,2)</f>
        <v>0</v>
      </c>
      <c r="K213" s="205" t="s">
        <v>128</v>
      </c>
      <c r="L213" s="39"/>
      <c r="M213" s="210" t="s">
        <v>1</v>
      </c>
      <c r="N213" s="211" t="s">
        <v>43</v>
      </c>
      <c r="O213" s="71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4" t="s">
        <v>129</v>
      </c>
      <c r="AT213" s="214" t="s">
        <v>124</v>
      </c>
      <c r="AU213" s="214" t="s">
        <v>88</v>
      </c>
      <c r="AY213" s="17" t="s">
        <v>121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7" t="s">
        <v>86</v>
      </c>
      <c r="BK213" s="215">
        <f>ROUND(I213*H213,2)</f>
        <v>0</v>
      </c>
      <c r="BL213" s="17" t="s">
        <v>129</v>
      </c>
      <c r="BM213" s="214" t="s">
        <v>248</v>
      </c>
    </row>
    <row r="214" spans="1:65" s="2" customFormat="1" ht="29.25">
      <c r="A214" s="34"/>
      <c r="B214" s="35"/>
      <c r="C214" s="36"/>
      <c r="D214" s="216" t="s">
        <v>131</v>
      </c>
      <c r="E214" s="36"/>
      <c r="F214" s="217" t="s">
        <v>249</v>
      </c>
      <c r="G214" s="36"/>
      <c r="H214" s="36"/>
      <c r="I214" s="115"/>
      <c r="J214" s="36"/>
      <c r="K214" s="36"/>
      <c r="L214" s="39"/>
      <c r="M214" s="218"/>
      <c r="N214" s="219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131</v>
      </c>
      <c r="AU214" s="17" t="s">
        <v>88</v>
      </c>
    </row>
    <row r="215" spans="1:65" s="13" customFormat="1" ht="11.25">
      <c r="B215" s="220"/>
      <c r="C215" s="221"/>
      <c r="D215" s="216" t="s">
        <v>133</v>
      </c>
      <c r="E215" s="222" t="s">
        <v>1</v>
      </c>
      <c r="F215" s="223" t="s">
        <v>209</v>
      </c>
      <c r="G215" s="221"/>
      <c r="H215" s="224">
        <v>3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133</v>
      </c>
      <c r="AU215" s="230" t="s">
        <v>88</v>
      </c>
      <c r="AV215" s="13" t="s">
        <v>88</v>
      </c>
      <c r="AW215" s="13" t="s">
        <v>32</v>
      </c>
      <c r="AX215" s="13" t="s">
        <v>78</v>
      </c>
      <c r="AY215" s="230" t="s">
        <v>121</v>
      </c>
    </row>
    <row r="216" spans="1:65" s="14" customFormat="1" ht="11.25">
      <c r="B216" s="231"/>
      <c r="C216" s="232"/>
      <c r="D216" s="216" t="s">
        <v>133</v>
      </c>
      <c r="E216" s="233" t="s">
        <v>1</v>
      </c>
      <c r="F216" s="234" t="s">
        <v>135</v>
      </c>
      <c r="G216" s="232"/>
      <c r="H216" s="235">
        <v>3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AT216" s="241" t="s">
        <v>133</v>
      </c>
      <c r="AU216" s="241" t="s">
        <v>88</v>
      </c>
      <c r="AV216" s="14" t="s">
        <v>129</v>
      </c>
      <c r="AW216" s="14" t="s">
        <v>32</v>
      </c>
      <c r="AX216" s="14" t="s">
        <v>86</v>
      </c>
      <c r="AY216" s="241" t="s">
        <v>121</v>
      </c>
    </row>
    <row r="217" spans="1:65" s="2" customFormat="1" ht="21.75" customHeight="1">
      <c r="A217" s="34"/>
      <c r="B217" s="35"/>
      <c r="C217" s="203" t="s">
        <v>250</v>
      </c>
      <c r="D217" s="203" t="s">
        <v>124</v>
      </c>
      <c r="E217" s="204" t="s">
        <v>251</v>
      </c>
      <c r="F217" s="205" t="s">
        <v>252</v>
      </c>
      <c r="G217" s="206" t="s">
        <v>127</v>
      </c>
      <c r="H217" s="207">
        <v>27</v>
      </c>
      <c r="I217" s="208"/>
      <c r="J217" s="209">
        <f>ROUND(I217*H217,2)</f>
        <v>0</v>
      </c>
      <c r="K217" s="205" t="s">
        <v>128</v>
      </c>
      <c r="L217" s="39"/>
      <c r="M217" s="210" t="s">
        <v>1</v>
      </c>
      <c r="N217" s="211" t="s">
        <v>43</v>
      </c>
      <c r="O217" s="71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129</v>
      </c>
      <c r="AT217" s="214" t="s">
        <v>124</v>
      </c>
      <c r="AU217" s="214" t="s">
        <v>88</v>
      </c>
      <c r="AY217" s="17" t="s">
        <v>121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86</v>
      </c>
      <c r="BK217" s="215">
        <f>ROUND(I217*H217,2)</f>
        <v>0</v>
      </c>
      <c r="BL217" s="17" t="s">
        <v>129</v>
      </c>
      <c r="BM217" s="214" t="s">
        <v>253</v>
      </c>
    </row>
    <row r="218" spans="1:65" s="2" customFormat="1" ht="39">
      <c r="A218" s="34"/>
      <c r="B218" s="35"/>
      <c r="C218" s="36"/>
      <c r="D218" s="216" t="s">
        <v>131</v>
      </c>
      <c r="E218" s="36"/>
      <c r="F218" s="217" t="s">
        <v>254</v>
      </c>
      <c r="G218" s="36"/>
      <c r="H218" s="36"/>
      <c r="I218" s="115"/>
      <c r="J218" s="36"/>
      <c r="K218" s="36"/>
      <c r="L218" s="39"/>
      <c r="M218" s="218"/>
      <c r="N218" s="219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131</v>
      </c>
      <c r="AU218" s="17" t="s">
        <v>88</v>
      </c>
    </row>
    <row r="219" spans="1:65" s="13" customFormat="1" ht="11.25">
      <c r="B219" s="220"/>
      <c r="C219" s="221"/>
      <c r="D219" s="216" t="s">
        <v>133</v>
      </c>
      <c r="E219" s="222" t="s">
        <v>1</v>
      </c>
      <c r="F219" s="223" t="s">
        <v>215</v>
      </c>
      <c r="G219" s="221"/>
      <c r="H219" s="224">
        <v>27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133</v>
      </c>
      <c r="AU219" s="230" t="s">
        <v>88</v>
      </c>
      <c r="AV219" s="13" t="s">
        <v>88</v>
      </c>
      <c r="AW219" s="13" t="s">
        <v>32</v>
      </c>
      <c r="AX219" s="13" t="s">
        <v>78</v>
      </c>
      <c r="AY219" s="230" t="s">
        <v>121</v>
      </c>
    </row>
    <row r="220" spans="1:65" s="14" customFormat="1" ht="11.25">
      <c r="B220" s="231"/>
      <c r="C220" s="232"/>
      <c r="D220" s="216" t="s">
        <v>133</v>
      </c>
      <c r="E220" s="233" t="s">
        <v>1</v>
      </c>
      <c r="F220" s="234" t="s">
        <v>135</v>
      </c>
      <c r="G220" s="232"/>
      <c r="H220" s="235">
        <v>27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133</v>
      </c>
      <c r="AU220" s="241" t="s">
        <v>88</v>
      </c>
      <c r="AV220" s="14" t="s">
        <v>129</v>
      </c>
      <c r="AW220" s="14" t="s">
        <v>32</v>
      </c>
      <c r="AX220" s="14" t="s">
        <v>86</v>
      </c>
      <c r="AY220" s="241" t="s">
        <v>121</v>
      </c>
    </row>
    <row r="221" spans="1:65" s="2" customFormat="1" ht="16.5" customHeight="1">
      <c r="A221" s="34"/>
      <c r="B221" s="35"/>
      <c r="C221" s="203" t="s">
        <v>255</v>
      </c>
      <c r="D221" s="203" t="s">
        <v>124</v>
      </c>
      <c r="E221" s="204" t="s">
        <v>256</v>
      </c>
      <c r="F221" s="205" t="s">
        <v>257</v>
      </c>
      <c r="G221" s="206" t="s">
        <v>258</v>
      </c>
      <c r="H221" s="207">
        <v>77.349999999999994</v>
      </c>
      <c r="I221" s="208"/>
      <c r="J221" s="209">
        <f>ROUND(I221*H221,2)</f>
        <v>0</v>
      </c>
      <c r="K221" s="205" t="s">
        <v>128</v>
      </c>
      <c r="L221" s="39"/>
      <c r="M221" s="210" t="s">
        <v>1</v>
      </c>
      <c r="N221" s="211" t="s">
        <v>43</v>
      </c>
      <c r="O221" s="71"/>
      <c r="P221" s="212">
        <f>O221*H221</f>
        <v>0</v>
      </c>
      <c r="Q221" s="212">
        <v>1.2950000000000001E-6</v>
      </c>
      <c r="R221" s="212">
        <f>Q221*H221</f>
        <v>1.0016825E-4</v>
      </c>
      <c r="S221" s="212">
        <v>0</v>
      </c>
      <c r="T221" s="21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4" t="s">
        <v>129</v>
      </c>
      <c r="AT221" s="214" t="s">
        <v>124</v>
      </c>
      <c r="AU221" s="214" t="s">
        <v>88</v>
      </c>
      <c r="AY221" s="17" t="s">
        <v>121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7" t="s">
        <v>86</v>
      </c>
      <c r="BK221" s="215">
        <f>ROUND(I221*H221,2)</f>
        <v>0</v>
      </c>
      <c r="BL221" s="17" t="s">
        <v>129</v>
      </c>
      <c r="BM221" s="214" t="s">
        <v>259</v>
      </c>
    </row>
    <row r="222" spans="1:65" s="2" customFormat="1" ht="19.5">
      <c r="A222" s="34"/>
      <c r="B222" s="35"/>
      <c r="C222" s="36"/>
      <c r="D222" s="216" t="s">
        <v>131</v>
      </c>
      <c r="E222" s="36"/>
      <c r="F222" s="217" t="s">
        <v>260</v>
      </c>
      <c r="G222" s="36"/>
      <c r="H222" s="36"/>
      <c r="I222" s="115"/>
      <c r="J222" s="36"/>
      <c r="K222" s="36"/>
      <c r="L222" s="39"/>
      <c r="M222" s="218"/>
      <c r="N222" s="219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131</v>
      </c>
      <c r="AU222" s="17" t="s">
        <v>88</v>
      </c>
    </row>
    <row r="223" spans="1:65" s="15" customFormat="1" ht="11.25">
      <c r="B223" s="252"/>
      <c r="C223" s="253"/>
      <c r="D223" s="216" t="s">
        <v>133</v>
      </c>
      <c r="E223" s="254" t="s">
        <v>1</v>
      </c>
      <c r="F223" s="255" t="s">
        <v>257</v>
      </c>
      <c r="G223" s="253"/>
      <c r="H223" s="254" t="s">
        <v>1</v>
      </c>
      <c r="I223" s="256"/>
      <c r="J223" s="253"/>
      <c r="K223" s="253"/>
      <c r="L223" s="257"/>
      <c r="M223" s="258"/>
      <c r="N223" s="259"/>
      <c r="O223" s="259"/>
      <c r="P223" s="259"/>
      <c r="Q223" s="259"/>
      <c r="R223" s="259"/>
      <c r="S223" s="259"/>
      <c r="T223" s="260"/>
      <c r="AT223" s="261" t="s">
        <v>133</v>
      </c>
      <c r="AU223" s="261" t="s">
        <v>88</v>
      </c>
      <c r="AV223" s="15" t="s">
        <v>86</v>
      </c>
      <c r="AW223" s="15" t="s">
        <v>32</v>
      </c>
      <c r="AX223" s="15" t="s">
        <v>78</v>
      </c>
      <c r="AY223" s="261" t="s">
        <v>121</v>
      </c>
    </row>
    <row r="224" spans="1:65" s="13" customFormat="1" ht="11.25">
      <c r="B224" s="220"/>
      <c r="C224" s="221"/>
      <c r="D224" s="216" t="s">
        <v>133</v>
      </c>
      <c r="E224" s="222" t="s">
        <v>1</v>
      </c>
      <c r="F224" s="223" t="s">
        <v>261</v>
      </c>
      <c r="G224" s="221"/>
      <c r="H224" s="224">
        <v>77.349999999999994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133</v>
      </c>
      <c r="AU224" s="230" t="s">
        <v>88</v>
      </c>
      <c r="AV224" s="13" t="s">
        <v>88</v>
      </c>
      <c r="AW224" s="13" t="s">
        <v>32</v>
      </c>
      <c r="AX224" s="13" t="s">
        <v>78</v>
      </c>
      <c r="AY224" s="230" t="s">
        <v>121</v>
      </c>
    </row>
    <row r="225" spans="1:65" s="14" customFormat="1" ht="11.25">
      <c r="B225" s="231"/>
      <c r="C225" s="232"/>
      <c r="D225" s="216" t="s">
        <v>133</v>
      </c>
      <c r="E225" s="233" t="s">
        <v>1</v>
      </c>
      <c r="F225" s="234" t="s">
        <v>135</v>
      </c>
      <c r="G225" s="232"/>
      <c r="H225" s="235">
        <v>77.349999999999994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133</v>
      </c>
      <c r="AU225" s="241" t="s">
        <v>88</v>
      </c>
      <c r="AV225" s="14" t="s">
        <v>129</v>
      </c>
      <c r="AW225" s="14" t="s">
        <v>32</v>
      </c>
      <c r="AX225" s="14" t="s">
        <v>86</v>
      </c>
      <c r="AY225" s="241" t="s">
        <v>121</v>
      </c>
    </row>
    <row r="226" spans="1:65" s="2" customFormat="1" ht="21.75" customHeight="1">
      <c r="A226" s="34"/>
      <c r="B226" s="35"/>
      <c r="C226" s="203" t="s">
        <v>262</v>
      </c>
      <c r="D226" s="203" t="s">
        <v>124</v>
      </c>
      <c r="E226" s="204" t="s">
        <v>263</v>
      </c>
      <c r="F226" s="205" t="s">
        <v>264</v>
      </c>
      <c r="G226" s="206" t="s">
        <v>265</v>
      </c>
      <c r="H226" s="207">
        <v>249.07499999999999</v>
      </c>
      <c r="I226" s="208"/>
      <c r="J226" s="209">
        <f>ROUND(I226*H226,2)</f>
        <v>0</v>
      </c>
      <c r="K226" s="205" t="s">
        <v>128</v>
      </c>
      <c r="L226" s="39"/>
      <c r="M226" s="210" t="s">
        <v>1</v>
      </c>
      <c r="N226" s="211" t="s">
        <v>43</v>
      </c>
      <c r="O226" s="71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4" t="s">
        <v>129</v>
      </c>
      <c r="AT226" s="214" t="s">
        <v>124</v>
      </c>
      <c r="AU226" s="214" t="s">
        <v>88</v>
      </c>
      <c r="AY226" s="17" t="s">
        <v>121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7" t="s">
        <v>86</v>
      </c>
      <c r="BK226" s="215">
        <f>ROUND(I226*H226,2)</f>
        <v>0</v>
      </c>
      <c r="BL226" s="17" t="s">
        <v>129</v>
      </c>
      <c r="BM226" s="214" t="s">
        <v>266</v>
      </c>
    </row>
    <row r="227" spans="1:65" s="2" customFormat="1" ht="19.5">
      <c r="A227" s="34"/>
      <c r="B227" s="35"/>
      <c r="C227" s="36"/>
      <c r="D227" s="216" t="s">
        <v>131</v>
      </c>
      <c r="E227" s="36"/>
      <c r="F227" s="217" t="s">
        <v>267</v>
      </c>
      <c r="G227" s="36"/>
      <c r="H227" s="36"/>
      <c r="I227" s="115"/>
      <c r="J227" s="36"/>
      <c r="K227" s="36"/>
      <c r="L227" s="39"/>
      <c r="M227" s="218"/>
      <c r="N227" s="219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131</v>
      </c>
      <c r="AU227" s="17" t="s">
        <v>88</v>
      </c>
    </row>
    <row r="228" spans="1:65" s="15" customFormat="1" ht="11.25">
      <c r="B228" s="252"/>
      <c r="C228" s="253"/>
      <c r="D228" s="216" t="s">
        <v>133</v>
      </c>
      <c r="E228" s="254" t="s">
        <v>1</v>
      </c>
      <c r="F228" s="255" t="s">
        <v>268</v>
      </c>
      <c r="G228" s="253"/>
      <c r="H228" s="254" t="s">
        <v>1</v>
      </c>
      <c r="I228" s="256"/>
      <c r="J228" s="253"/>
      <c r="K228" s="253"/>
      <c r="L228" s="257"/>
      <c r="M228" s="258"/>
      <c r="N228" s="259"/>
      <c r="O228" s="259"/>
      <c r="P228" s="259"/>
      <c r="Q228" s="259"/>
      <c r="R228" s="259"/>
      <c r="S228" s="259"/>
      <c r="T228" s="260"/>
      <c r="AT228" s="261" t="s">
        <v>133</v>
      </c>
      <c r="AU228" s="261" t="s">
        <v>88</v>
      </c>
      <c r="AV228" s="15" t="s">
        <v>86</v>
      </c>
      <c r="AW228" s="15" t="s">
        <v>32</v>
      </c>
      <c r="AX228" s="15" t="s">
        <v>78</v>
      </c>
      <c r="AY228" s="261" t="s">
        <v>121</v>
      </c>
    </row>
    <row r="229" spans="1:65" s="13" customFormat="1" ht="11.25">
      <c r="B229" s="220"/>
      <c r="C229" s="221"/>
      <c r="D229" s="216" t="s">
        <v>133</v>
      </c>
      <c r="E229" s="222" t="s">
        <v>1</v>
      </c>
      <c r="F229" s="223" t="s">
        <v>269</v>
      </c>
      <c r="G229" s="221"/>
      <c r="H229" s="224">
        <v>249.07499999999999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133</v>
      </c>
      <c r="AU229" s="230" t="s">
        <v>88</v>
      </c>
      <c r="AV229" s="13" t="s">
        <v>88</v>
      </c>
      <c r="AW229" s="13" t="s">
        <v>32</v>
      </c>
      <c r="AX229" s="13" t="s">
        <v>78</v>
      </c>
      <c r="AY229" s="230" t="s">
        <v>121</v>
      </c>
    </row>
    <row r="230" spans="1:65" s="14" customFormat="1" ht="11.25">
      <c r="B230" s="231"/>
      <c r="C230" s="232"/>
      <c r="D230" s="216" t="s">
        <v>133</v>
      </c>
      <c r="E230" s="233" t="s">
        <v>1</v>
      </c>
      <c r="F230" s="234" t="s">
        <v>135</v>
      </c>
      <c r="G230" s="232"/>
      <c r="H230" s="235">
        <v>249.07499999999999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133</v>
      </c>
      <c r="AU230" s="241" t="s">
        <v>88</v>
      </c>
      <c r="AV230" s="14" t="s">
        <v>129</v>
      </c>
      <c r="AW230" s="14" t="s">
        <v>32</v>
      </c>
      <c r="AX230" s="14" t="s">
        <v>86</v>
      </c>
      <c r="AY230" s="241" t="s">
        <v>121</v>
      </c>
    </row>
    <row r="231" spans="1:65" s="2" customFormat="1" ht="16.5" customHeight="1">
      <c r="A231" s="34"/>
      <c r="B231" s="35"/>
      <c r="C231" s="203" t="s">
        <v>270</v>
      </c>
      <c r="D231" s="203" t="s">
        <v>124</v>
      </c>
      <c r="E231" s="204" t="s">
        <v>271</v>
      </c>
      <c r="F231" s="205" t="s">
        <v>272</v>
      </c>
      <c r="G231" s="206" t="s">
        <v>265</v>
      </c>
      <c r="H231" s="207">
        <v>4732.4250000000002</v>
      </c>
      <c r="I231" s="208"/>
      <c r="J231" s="209">
        <f>ROUND(I231*H231,2)</f>
        <v>0</v>
      </c>
      <c r="K231" s="205" t="s">
        <v>128</v>
      </c>
      <c r="L231" s="39"/>
      <c r="M231" s="210" t="s">
        <v>1</v>
      </c>
      <c r="N231" s="211" t="s">
        <v>43</v>
      </c>
      <c r="O231" s="71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4" t="s">
        <v>129</v>
      </c>
      <c r="AT231" s="214" t="s">
        <v>124</v>
      </c>
      <c r="AU231" s="214" t="s">
        <v>88</v>
      </c>
      <c r="AY231" s="17" t="s">
        <v>121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7" t="s">
        <v>86</v>
      </c>
      <c r="BK231" s="215">
        <f>ROUND(I231*H231,2)</f>
        <v>0</v>
      </c>
      <c r="BL231" s="17" t="s">
        <v>129</v>
      </c>
      <c r="BM231" s="214" t="s">
        <v>273</v>
      </c>
    </row>
    <row r="232" spans="1:65" s="2" customFormat="1" ht="29.25">
      <c r="A232" s="34"/>
      <c r="B232" s="35"/>
      <c r="C232" s="36"/>
      <c r="D232" s="216" t="s">
        <v>131</v>
      </c>
      <c r="E232" s="36"/>
      <c r="F232" s="217" t="s">
        <v>274</v>
      </c>
      <c r="G232" s="36"/>
      <c r="H232" s="36"/>
      <c r="I232" s="115"/>
      <c r="J232" s="36"/>
      <c r="K232" s="36"/>
      <c r="L232" s="39"/>
      <c r="M232" s="218"/>
      <c r="N232" s="219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131</v>
      </c>
      <c r="AU232" s="17" t="s">
        <v>88</v>
      </c>
    </row>
    <row r="233" spans="1:65" s="15" customFormat="1" ht="11.25">
      <c r="B233" s="252"/>
      <c r="C233" s="253"/>
      <c r="D233" s="216" t="s">
        <v>133</v>
      </c>
      <c r="E233" s="254" t="s">
        <v>1</v>
      </c>
      <c r="F233" s="255" t="s">
        <v>268</v>
      </c>
      <c r="G233" s="253"/>
      <c r="H233" s="254" t="s">
        <v>1</v>
      </c>
      <c r="I233" s="256"/>
      <c r="J233" s="253"/>
      <c r="K233" s="253"/>
      <c r="L233" s="257"/>
      <c r="M233" s="258"/>
      <c r="N233" s="259"/>
      <c r="O233" s="259"/>
      <c r="P233" s="259"/>
      <c r="Q233" s="259"/>
      <c r="R233" s="259"/>
      <c r="S233" s="259"/>
      <c r="T233" s="260"/>
      <c r="AT233" s="261" t="s">
        <v>133</v>
      </c>
      <c r="AU233" s="261" t="s">
        <v>88</v>
      </c>
      <c r="AV233" s="15" t="s">
        <v>86</v>
      </c>
      <c r="AW233" s="15" t="s">
        <v>32</v>
      </c>
      <c r="AX233" s="15" t="s">
        <v>78</v>
      </c>
      <c r="AY233" s="261" t="s">
        <v>121</v>
      </c>
    </row>
    <row r="234" spans="1:65" s="13" customFormat="1" ht="11.25">
      <c r="B234" s="220"/>
      <c r="C234" s="221"/>
      <c r="D234" s="216" t="s">
        <v>133</v>
      </c>
      <c r="E234" s="222" t="s">
        <v>1</v>
      </c>
      <c r="F234" s="223" t="s">
        <v>275</v>
      </c>
      <c r="G234" s="221"/>
      <c r="H234" s="224">
        <v>4732.4250000000002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133</v>
      </c>
      <c r="AU234" s="230" t="s">
        <v>88</v>
      </c>
      <c r="AV234" s="13" t="s">
        <v>88</v>
      </c>
      <c r="AW234" s="13" t="s">
        <v>32</v>
      </c>
      <c r="AX234" s="13" t="s">
        <v>78</v>
      </c>
      <c r="AY234" s="230" t="s">
        <v>121</v>
      </c>
    </row>
    <row r="235" spans="1:65" s="14" customFormat="1" ht="11.25">
      <c r="B235" s="231"/>
      <c r="C235" s="232"/>
      <c r="D235" s="216" t="s">
        <v>133</v>
      </c>
      <c r="E235" s="233" t="s">
        <v>1</v>
      </c>
      <c r="F235" s="234" t="s">
        <v>135</v>
      </c>
      <c r="G235" s="232"/>
      <c r="H235" s="235">
        <v>4732.4250000000002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AT235" s="241" t="s">
        <v>133</v>
      </c>
      <c r="AU235" s="241" t="s">
        <v>88</v>
      </c>
      <c r="AV235" s="14" t="s">
        <v>129</v>
      </c>
      <c r="AW235" s="14" t="s">
        <v>32</v>
      </c>
      <c r="AX235" s="14" t="s">
        <v>86</v>
      </c>
      <c r="AY235" s="241" t="s">
        <v>121</v>
      </c>
    </row>
    <row r="236" spans="1:65" s="2" customFormat="1" ht="21.75" customHeight="1">
      <c r="A236" s="34"/>
      <c r="B236" s="35"/>
      <c r="C236" s="203" t="s">
        <v>276</v>
      </c>
      <c r="D236" s="203" t="s">
        <v>124</v>
      </c>
      <c r="E236" s="204" t="s">
        <v>277</v>
      </c>
      <c r="F236" s="205" t="s">
        <v>278</v>
      </c>
      <c r="G236" s="206" t="s">
        <v>265</v>
      </c>
      <c r="H236" s="207">
        <v>249.07499999999999</v>
      </c>
      <c r="I236" s="208"/>
      <c r="J236" s="209">
        <f>ROUND(I236*H236,2)</f>
        <v>0</v>
      </c>
      <c r="K236" s="205" t="s">
        <v>128</v>
      </c>
      <c r="L236" s="39"/>
      <c r="M236" s="210" t="s">
        <v>1</v>
      </c>
      <c r="N236" s="211" t="s">
        <v>43</v>
      </c>
      <c r="O236" s="71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4" t="s">
        <v>129</v>
      </c>
      <c r="AT236" s="214" t="s">
        <v>124</v>
      </c>
      <c r="AU236" s="214" t="s">
        <v>88</v>
      </c>
      <c r="AY236" s="17" t="s">
        <v>121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7" t="s">
        <v>86</v>
      </c>
      <c r="BK236" s="215">
        <f>ROUND(I236*H236,2)</f>
        <v>0</v>
      </c>
      <c r="BL236" s="17" t="s">
        <v>129</v>
      </c>
      <c r="BM236" s="214" t="s">
        <v>279</v>
      </c>
    </row>
    <row r="237" spans="1:65" s="2" customFormat="1" ht="11.25">
      <c r="A237" s="34"/>
      <c r="B237" s="35"/>
      <c r="C237" s="36"/>
      <c r="D237" s="216" t="s">
        <v>131</v>
      </c>
      <c r="E237" s="36"/>
      <c r="F237" s="217" t="s">
        <v>280</v>
      </c>
      <c r="G237" s="36"/>
      <c r="H237" s="36"/>
      <c r="I237" s="115"/>
      <c r="J237" s="36"/>
      <c r="K237" s="36"/>
      <c r="L237" s="39"/>
      <c r="M237" s="218"/>
      <c r="N237" s="219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131</v>
      </c>
      <c r="AU237" s="17" t="s">
        <v>88</v>
      </c>
    </row>
    <row r="238" spans="1:65" s="15" customFormat="1" ht="11.25">
      <c r="B238" s="252"/>
      <c r="C238" s="253"/>
      <c r="D238" s="216" t="s">
        <v>133</v>
      </c>
      <c r="E238" s="254" t="s">
        <v>1</v>
      </c>
      <c r="F238" s="255" t="s">
        <v>268</v>
      </c>
      <c r="G238" s="253"/>
      <c r="H238" s="254" t="s">
        <v>1</v>
      </c>
      <c r="I238" s="256"/>
      <c r="J238" s="253"/>
      <c r="K238" s="253"/>
      <c r="L238" s="257"/>
      <c r="M238" s="258"/>
      <c r="N238" s="259"/>
      <c r="O238" s="259"/>
      <c r="P238" s="259"/>
      <c r="Q238" s="259"/>
      <c r="R238" s="259"/>
      <c r="S238" s="259"/>
      <c r="T238" s="260"/>
      <c r="AT238" s="261" t="s">
        <v>133</v>
      </c>
      <c r="AU238" s="261" t="s">
        <v>88</v>
      </c>
      <c r="AV238" s="15" t="s">
        <v>86</v>
      </c>
      <c r="AW238" s="15" t="s">
        <v>32</v>
      </c>
      <c r="AX238" s="15" t="s">
        <v>78</v>
      </c>
      <c r="AY238" s="261" t="s">
        <v>121</v>
      </c>
    </row>
    <row r="239" spans="1:65" s="13" customFormat="1" ht="11.25">
      <c r="B239" s="220"/>
      <c r="C239" s="221"/>
      <c r="D239" s="216" t="s">
        <v>133</v>
      </c>
      <c r="E239" s="222" t="s">
        <v>1</v>
      </c>
      <c r="F239" s="223" t="s">
        <v>269</v>
      </c>
      <c r="G239" s="221"/>
      <c r="H239" s="224">
        <v>249.07499999999999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133</v>
      </c>
      <c r="AU239" s="230" t="s">
        <v>88</v>
      </c>
      <c r="AV239" s="13" t="s">
        <v>88</v>
      </c>
      <c r="AW239" s="13" t="s">
        <v>32</v>
      </c>
      <c r="AX239" s="13" t="s">
        <v>78</v>
      </c>
      <c r="AY239" s="230" t="s">
        <v>121</v>
      </c>
    </row>
    <row r="240" spans="1:65" s="14" customFormat="1" ht="11.25">
      <c r="B240" s="231"/>
      <c r="C240" s="232"/>
      <c r="D240" s="216" t="s">
        <v>133</v>
      </c>
      <c r="E240" s="233" t="s">
        <v>1</v>
      </c>
      <c r="F240" s="234" t="s">
        <v>135</v>
      </c>
      <c r="G240" s="232"/>
      <c r="H240" s="235">
        <v>249.07499999999999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133</v>
      </c>
      <c r="AU240" s="241" t="s">
        <v>88</v>
      </c>
      <c r="AV240" s="14" t="s">
        <v>129</v>
      </c>
      <c r="AW240" s="14" t="s">
        <v>32</v>
      </c>
      <c r="AX240" s="14" t="s">
        <v>86</v>
      </c>
      <c r="AY240" s="241" t="s">
        <v>121</v>
      </c>
    </row>
    <row r="241" spans="1:65" s="2" customFormat="1" ht="21.75" customHeight="1">
      <c r="A241" s="34"/>
      <c r="B241" s="35"/>
      <c r="C241" s="203" t="s">
        <v>281</v>
      </c>
      <c r="D241" s="203" t="s">
        <v>124</v>
      </c>
      <c r="E241" s="204" t="s">
        <v>282</v>
      </c>
      <c r="F241" s="205" t="s">
        <v>283</v>
      </c>
      <c r="G241" s="206" t="s">
        <v>265</v>
      </c>
      <c r="H241" s="207">
        <v>249.07499999999999</v>
      </c>
      <c r="I241" s="208"/>
      <c r="J241" s="209">
        <f>ROUND(I241*H241,2)</f>
        <v>0</v>
      </c>
      <c r="K241" s="205" t="s">
        <v>128</v>
      </c>
      <c r="L241" s="39"/>
      <c r="M241" s="210" t="s">
        <v>1</v>
      </c>
      <c r="N241" s="211" t="s">
        <v>43</v>
      </c>
      <c r="O241" s="71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4" t="s">
        <v>129</v>
      </c>
      <c r="AT241" s="214" t="s">
        <v>124</v>
      </c>
      <c r="AU241" s="214" t="s">
        <v>88</v>
      </c>
      <c r="AY241" s="17" t="s">
        <v>121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7" t="s">
        <v>86</v>
      </c>
      <c r="BK241" s="215">
        <f>ROUND(I241*H241,2)</f>
        <v>0</v>
      </c>
      <c r="BL241" s="17" t="s">
        <v>129</v>
      </c>
      <c r="BM241" s="214" t="s">
        <v>284</v>
      </c>
    </row>
    <row r="242" spans="1:65" s="2" customFormat="1" ht="29.25">
      <c r="A242" s="34"/>
      <c r="B242" s="35"/>
      <c r="C242" s="36"/>
      <c r="D242" s="216" t="s">
        <v>131</v>
      </c>
      <c r="E242" s="36"/>
      <c r="F242" s="217" t="s">
        <v>285</v>
      </c>
      <c r="G242" s="36"/>
      <c r="H242" s="36"/>
      <c r="I242" s="115"/>
      <c r="J242" s="36"/>
      <c r="K242" s="36"/>
      <c r="L242" s="39"/>
      <c r="M242" s="218"/>
      <c r="N242" s="219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131</v>
      </c>
      <c r="AU242" s="17" t="s">
        <v>88</v>
      </c>
    </row>
    <row r="243" spans="1:65" s="15" customFormat="1" ht="22.5">
      <c r="B243" s="252"/>
      <c r="C243" s="253"/>
      <c r="D243" s="216" t="s">
        <v>133</v>
      </c>
      <c r="E243" s="254" t="s">
        <v>1</v>
      </c>
      <c r="F243" s="255" t="s">
        <v>286</v>
      </c>
      <c r="G243" s="253"/>
      <c r="H243" s="254" t="s">
        <v>1</v>
      </c>
      <c r="I243" s="256"/>
      <c r="J243" s="253"/>
      <c r="K243" s="253"/>
      <c r="L243" s="257"/>
      <c r="M243" s="258"/>
      <c r="N243" s="259"/>
      <c r="O243" s="259"/>
      <c r="P243" s="259"/>
      <c r="Q243" s="259"/>
      <c r="R243" s="259"/>
      <c r="S243" s="259"/>
      <c r="T243" s="260"/>
      <c r="AT243" s="261" t="s">
        <v>133</v>
      </c>
      <c r="AU243" s="261" t="s">
        <v>88</v>
      </c>
      <c r="AV243" s="15" t="s">
        <v>86</v>
      </c>
      <c r="AW243" s="15" t="s">
        <v>32</v>
      </c>
      <c r="AX243" s="15" t="s">
        <v>78</v>
      </c>
      <c r="AY243" s="261" t="s">
        <v>121</v>
      </c>
    </row>
    <row r="244" spans="1:65" s="13" customFormat="1" ht="11.25">
      <c r="B244" s="220"/>
      <c r="C244" s="221"/>
      <c r="D244" s="216" t="s">
        <v>133</v>
      </c>
      <c r="E244" s="222" t="s">
        <v>1</v>
      </c>
      <c r="F244" s="223" t="s">
        <v>269</v>
      </c>
      <c r="G244" s="221"/>
      <c r="H244" s="224">
        <v>249.07499999999999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133</v>
      </c>
      <c r="AU244" s="230" t="s">
        <v>88</v>
      </c>
      <c r="AV244" s="13" t="s">
        <v>88</v>
      </c>
      <c r="AW244" s="13" t="s">
        <v>32</v>
      </c>
      <c r="AX244" s="13" t="s">
        <v>78</v>
      </c>
      <c r="AY244" s="230" t="s">
        <v>121</v>
      </c>
    </row>
    <row r="245" spans="1:65" s="14" customFormat="1" ht="11.25">
      <c r="B245" s="231"/>
      <c r="C245" s="232"/>
      <c r="D245" s="216" t="s">
        <v>133</v>
      </c>
      <c r="E245" s="233" t="s">
        <v>1</v>
      </c>
      <c r="F245" s="234" t="s">
        <v>135</v>
      </c>
      <c r="G245" s="232"/>
      <c r="H245" s="235">
        <v>249.07499999999999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133</v>
      </c>
      <c r="AU245" s="241" t="s">
        <v>88</v>
      </c>
      <c r="AV245" s="14" t="s">
        <v>129</v>
      </c>
      <c r="AW245" s="14" t="s">
        <v>32</v>
      </c>
      <c r="AX245" s="14" t="s">
        <v>86</v>
      </c>
      <c r="AY245" s="241" t="s">
        <v>121</v>
      </c>
    </row>
    <row r="246" spans="1:65" s="12" customFormat="1" ht="22.9" customHeight="1">
      <c r="B246" s="187"/>
      <c r="C246" s="188"/>
      <c r="D246" s="189" t="s">
        <v>77</v>
      </c>
      <c r="E246" s="201" t="s">
        <v>150</v>
      </c>
      <c r="F246" s="201" t="s">
        <v>287</v>
      </c>
      <c r="G246" s="188"/>
      <c r="H246" s="188"/>
      <c r="I246" s="191"/>
      <c r="J246" s="202">
        <f>BK246</f>
        <v>0</v>
      </c>
      <c r="K246" s="188"/>
      <c r="L246" s="193"/>
      <c r="M246" s="194"/>
      <c r="N246" s="195"/>
      <c r="O246" s="195"/>
      <c r="P246" s="196">
        <f>P247+P298</f>
        <v>0</v>
      </c>
      <c r="Q246" s="195"/>
      <c r="R246" s="196">
        <f>R247+R298</f>
        <v>942.02901859560905</v>
      </c>
      <c r="S246" s="195"/>
      <c r="T246" s="197">
        <f>T247+T298</f>
        <v>64.694739999999996</v>
      </c>
      <c r="AR246" s="198" t="s">
        <v>86</v>
      </c>
      <c r="AT246" s="199" t="s">
        <v>77</v>
      </c>
      <c r="AU246" s="199" t="s">
        <v>86</v>
      </c>
      <c r="AY246" s="198" t="s">
        <v>121</v>
      </c>
      <c r="BK246" s="200">
        <f>BK247+BK298</f>
        <v>0</v>
      </c>
    </row>
    <row r="247" spans="1:65" s="12" customFormat="1" ht="20.85" customHeight="1">
      <c r="B247" s="187"/>
      <c r="C247" s="188"/>
      <c r="D247" s="189" t="s">
        <v>77</v>
      </c>
      <c r="E247" s="201" t="s">
        <v>288</v>
      </c>
      <c r="F247" s="201" t="s">
        <v>289</v>
      </c>
      <c r="G247" s="188"/>
      <c r="H247" s="188"/>
      <c r="I247" s="191"/>
      <c r="J247" s="202">
        <f>BK247</f>
        <v>0</v>
      </c>
      <c r="K247" s="188"/>
      <c r="L247" s="193"/>
      <c r="M247" s="194"/>
      <c r="N247" s="195"/>
      <c r="O247" s="195"/>
      <c r="P247" s="196">
        <f>SUM(P248:P297)</f>
        <v>0</v>
      </c>
      <c r="Q247" s="195"/>
      <c r="R247" s="196">
        <f>SUM(R248:R297)</f>
        <v>941.18007210810902</v>
      </c>
      <c r="S247" s="195"/>
      <c r="T247" s="197">
        <f>SUM(T248:T297)</f>
        <v>0</v>
      </c>
      <c r="AR247" s="198" t="s">
        <v>86</v>
      </c>
      <c r="AT247" s="199" t="s">
        <v>77</v>
      </c>
      <c r="AU247" s="199" t="s">
        <v>88</v>
      </c>
      <c r="AY247" s="198" t="s">
        <v>121</v>
      </c>
      <c r="BK247" s="200">
        <f>SUM(BK248:BK297)</f>
        <v>0</v>
      </c>
    </row>
    <row r="248" spans="1:65" s="2" customFormat="1" ht="16.5" customHeight="1">
      <c r="A248" s="34"/>
      <c r="B248" s="35"/>
      <c r="C248" s="203" t="s">
        <v>290</v>
      </c>
      <c r="D248" s="203" t="s">
        <v>124</v>
      </c>
      <c r="E248" s="204" t="s">
        <v>291</v>
      </c>
      <c r="F248" s="205" t="s">
        <v>292</v>
      </c>
      <c r="G248" s="206" t="s">
        <v>187</v>
      </c>
      <c r="H248" s="207">
        <v>49.411999999999999</v>
      </c>
      <c r="I248" s="208"/>
      <c r="J248" s="209">
        <f>ROUND(I248*H248,2)</f>
        <v>0</v>
      </c>
      <c r="K248" s="205" t="s">
        <v>128</v>
      </c>
      <c r="L248" s="39"/>
      <c r="M248" s="210" t="s">
        <v>1</v>
      </c>
      <c r="N248" s="211" t="s">
        <v>43</v>
      </c>
      <c r="O248" s="71"/>
      <c r="P248" s="212">
        <f>O248*H248</f>
        <v>0</v>
      </c>
      <c r="Q248" s="212">
        <v>0.216</v>
      </c>
      <c r="R248" s="212">
        <f>Q248*H248</f>
        <v>10.672991999999999</v>
      </c>
      <c r="S248" s="212">
        <v>0</v>
      </c>
      <c r="T248" s="21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129</v>
      </c>
      <c r="AT248" s="214" t="s">
        <v>124</v>
      </c>
      <c r="AU248" s="214" t="s">
        <v>141</v>
      </c>
      <c r="AY248" s="17" t="s">
        <v>121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86</v>
      </c>
      <c r="BK248" s="215">
        <f>ROUND(I248*H248,2)</f>
        <v>0</v>
      </c>
      <c r="BL248" s="17" t="s">
        <v>129</v>
      </c>
      <c r="BM248" s="214" t="s">
        <v>293</v>
      </c>
    </row>
    <row r="249" spans="1:65" s="2" customFormat="1" ht="19.5">
      <c r="A249" s="34"/>
      <c r="B249" s="35"/>
      <c r="C249" s="36"/>
      <c r="D249" s="216" t="s">
        <v>131</v>
      </c>
      <c r="E249" s="36"/>
      <c r="F249" s="217" t="s">
        <v>294</v>
      </c>
      <c r="G249" s="36"/>
      <c r="H249" s="36"/>
      <c r="I249" s="115"/>
      <c r="J249" s="36"/>
      <c r="K249" s="36"/>
      <c r="L249" s="39"/>
      <c r="M249" s="218"/>
      <c r="N249" s="219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131</v>
      </c>
      <c r="AU249" s="17" t="s">
        <v>141</v>
      </c>
    </row>
    <row r="250" spans="1:65" s="15" customFormat="1" ht="11.25">
      <c r="B250" s="252"/>
      <c r="C250" s="253"/>
      <c r="D250" s="216" t="s">
        <v>133</v>
      </c>
      <c r="E250" s="254" t="s">
        <v>1</v>
      </c>
      <c r="F250" s="255" t="s">
        <v>192</v>
      </c>
      <c r="G250" s="253"/>
      <c r="H250" s="254" t="s">
        <v>1</v>
      </c>
      <c r="I250" s="256"/>
      <c r="J250" s="253"/>
      <c r="K250" s="253"/>
      <c r="L250" s="257"/>
      <c r="M250" s="258"/>
      <c r="N250" s="259"/>
      <c r="O250" s="259"/>
      <c r="P250" s="259"/>
      <c r="Q250" s="259"/>
      <c r="R250" s="259"/>
      <c r="S250" s="259"/>
      <c r="T250" s="260"/>
      <c r="AT250" s="261" t="s">
        <v>133</v>
      </c>
      <c r="AU250" s="261" t="s">
        <v>141</v>
      </c>
      <c r="AV250" s="15" t="s">
        <v>86</v>
      </c>
      <c r="AW250" s="15" t="s">
        <v>32</v>
      </c>
      <c r="AX250" s="15" t="s">
        <v>78</v>
      </c>
      <c r="AY250" s="261" t="s">
        <v>121</v>
      </c>
    </row>
    <row r="251" spans="1:65" s="13" customFormat="1" ht="11.25">
      <c r="B251" s="220"/>
      <c r="C251" s="221"/>
      <c r="D251" s="216" t="s">
        <v>133</v>
      </c>
      <c r="E251" s="222" t="s">
        <v>1</v>
      </c>
      <c r="F251" s="223" t="s">
        <v>295</v>
      </c>
      <c r="G251" s="221"/>
      <c r="H251" s="224">
        <v>49.411999999999999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133</v>
      </c>
      <c r="AU251" s="230" t="s">
        <v>141</v>
      </c>
      <c r="AV251" s="13" t="s">
        <v>88</v>
      </c>
      <c r="AW251" s="13" t="s">
        <v>32</v>
      </c>
      <c r="AX251" s="13" t="s">
        <v>78</v>
      </c>
      <c r="AY251" s="230" t="s">
        <v>121</v>
      </c>
    </row>
    <row r="252" spans="1:65" s="14" customFormat="1" ht="11.25">
      <c r="B252" s="231"/>
      <c r="C252" s="232"/>
      <c r="D252" s="216" t="s">
        <v>133</v>
      </c>
      <c r="E252" s="233" t="s">
        <v>1</v>
      </c>
      <c r="F252" s="234" t="s">
        <v>135</v>
      </c>
      <c r="G252" s="232"/>
      <c r="H252" s="235">
        <v>49.411999999999999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133</v>
      </c>
      <c r="AU252" s="241" t="s">
        <v>141</v>
      </c>
      <c r="AV252" s="14" t="s">
        <v>129</v>
      </c>
      <c r="AW252" s="14" t="s">
        <v>32</v>
      </c>
      <c r="AX252" s="14" t="s">
        <v>86</v>
      </c>
      <c r="AY252" s="241" t="s">
        <v>121</v>
      </c>
    </row>
    <row r="253" spans="1:65" s="2" customFormat="1" ht="16.5" customHeight="1">
      <c r="A253" s="34"/>
      <c r="B253" s="35"/>
      <c r="C253" s="203" t="s">
        <v>296</v>
      </c>
      <c r="D253" s="203" t="s">
        <v>124</v>
      </c>
      <c r="E253" s="204" t="s">
        <v>297</v>
      </c>
      <c r="F253" s="205" t="s">
        <v>298</v>
      </c>
      <c r="G253" s="206" t="s">
        <v>187</v>
      </c>
      <c r="H253" s="207">
        <v>424.767</v>
      </c>
      <c r="I253" s="208"/>
      <c r="J253" s="209">
        <f>ROUND(I253*H253,2)</f>
        <v>0</v>
      </c>
      <c r="K253" s="205" t="s">
        <v>128</v>
      </c>
      <c r="L253" s="39"/>
      <c r="M253" s="210" t="s">
        <v>1</v>
      </c>
      <c r="N253" s="211" t="s">
        <v>43</v>
      </c>
      <c r="O253" s="71"/>
      <c r="P253" s="212">
        <f>O253*H253</f>
        <v>0</v>
      </c>
      <c r="Q253" s="212">
        <v>0.216</v>
      </c>
      <c r="R253" s="212">
        <f>Q253*H253</f>
        <v>91.749672000000004</v>
      </c>
      <c r="S253" s="212">
        <v>0</v>
      </c>
      <c r="T253" s="21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4" t="s">
        <v>129</v>
      </c>
      <c r="AT253" s="214" t="s">
        <v>124</v>
      </c>
      <c r="AU253" s="214" t="s">
        <v>141</v>
      </c>
      <c r="AY253" s="17" t="s">
        <v>121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7" t="s">
        <v>86</v>
      </c>
      <c r="BK253" s="215">
        <f>ROUND(I253*H253,2)</f>
        <v>0</v>
      </c>
      <c r="BL253" s="17" t="s">
        <v>129</v>
      </c>
      <c r="BM253" s="214" t="s">
        <v>299</v>
      </c>
    </row>
    <row r="254" spans="1:65" s="2" customFormat="1" ht="19.5">
      <c r="A254" s="34"/>
      <c r="B254" s="35"/>
      <c r="C254" s="36"/>
      <c r="D254" s="216" t="s">
        <v>131</v>
      </c>
      <c r="E254" s="36"/>
      <c r="F254" s="217" t="s">
        <v>300</v>
      </c>
      <c r="G254" s="36"/>
      <c r="H254" s="36"/>
      <c r="I254" s="115"/>
      <c r="J254" s="36"/>
      <c r="K254" s="36"/>
      <c r="L254" s="39"/>
      <c r="M254" s="218"/>
      <c r="N254" s="219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131</v>
      </c>
      <c r="AU254" s="17" t="s">
        <v>141</v>
      </c>
    </row>
    <row r="255" spans="1:65" s="15" customFormat="1" ht="11.25">
      <c r="B255" s="252"/>
      <c r="C255" s="253"/>
      <c r="D255" s="216" t="s">
        <v>133</v>
      </c>
      <c r="E255" s="254" t="s">
        <v>1</v>
      </c>
      <c r="F255" s="255" t="s">
        <v>301</v>
      </c>
      <c r="G255" s="253"/>
      <c r="H255" s="254" t="s">
        <v>1</v>
      </c>
      <c r="I255" s="256"/>
      <c r="J255" s="253"/>
      <c r="K255" s="253"/>
      <c r="L255" s="257"/>
      <c r="M255" s="258"/>
      <c r="N255" s="259"/>
      <c r="O255" s="259"/>
      <c r="P255" s="259"/>
      <c r="Q255" s="259"/>
      <c r="R255" s="259"/>
      <c r="S255" s="259"/>
      <c r="T255" s="260"/>
      <c r="AT255" s="261" t="s">
        <v>133</v>
      </c>
      <c r="AU255" s="261" t="s">
        <v>141</v>
      </c>
      <c r="AV255" s="15" t="s">
        <v>86</v>
      </c>
      <c r="AW255" s="15" t="s">
        <v>32</v>
      </c>
      <c r="AX255" s="15" t="s">
        <v>78</v>
      </c>
      <c r="AY255" s="261" t="s">
        <v>121</v>
      </c>
    </row>
    <row r="256" spans="1:65" s="13" customFormat="1" ht="11.25">
      <c r="B256" s="220"/>
      <c r="C256" s="221"/>
      <c r="D256" s="216" t="s">
        <v>133</v>
      </c>
      <c r="E256" s="222" t="s">
        <v>1</v>
      </c>
      <c r="F256" s="223" t="s">
        <v>302</v>
      </c>
      <c r="G256" s="221"/>
      <c r="H256" s="224">
        <v>219.48400000000001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133</v>
      </c>
      <c r="AU256" s="230" t="s">
        <v>141</v>
      </c>
      <c r="AV256" s="13" t="s">
        <v>88</v>
      </c>
      <c r="AW256" s="13" t="s">
        <v>32</v>
      </c>
      <c r="AX256" s="13" t="s">
        <v>78</v>
      </c>
      <c r="AY256" s="230" t="s">
        <v>121</v>
      </c>
    </row>
    <row r="257" spans="1:65" s="13" customFormat="1" ht="11.25">
      <c r="B257" s="220"/>
      <c r="C257" s="221"/>
      <c r="D257" s="216" t="s">
        <v>133</v>
      </c>
      <c r="E257" s="222" t="s">
        <v>1</v>
      </c>
      <c r="F257" s="223" t="s">
        <v>303</v>
      </c>
      <c r="G257" s="221"/>
      <c r="H257" s="224">
        <v>205.28299999999999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133</v>
      </c>
      <c r="AU257" s="230" t="s">
        <v>141</v>
      </c>
      <c r="AV257" s="13" t="s">
        <v>88</v>
      </c>
      <c r="AW257" s="13" t="s">
        <v>32</v>
      </c>
      <c r="AX257" s="13" t="s">
        <v>78</v>
      </c>
      <c r="AY257" s="230" t="s">
        <v>121</v>
      </c>
    </row>
    <row r="258" spans="1:65" s="14" customFormat="1" ht="11.25">
      <c r="B258" s="231"/>
      <c r="C258" s="232"/>
      <c r="D258" s="216" t="s">
        <v>133</v>
      </c>
      <c r="E258" s="233" t="s">
        <v>1</v>
      </c>
      <c r="F258" s="234" t="s">
        <v>135</v>
      </c>
      <c r="G258" s="232"/>
      <c r="H258" s="235">
        <v>424.767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133</v>
      </c>
      <c r="AU258" s="241" t="s">
        <v>141</v>
      </c>
      <c r="AV258" s="14" t="s">
        <v>129</v>
      </c>
      <c r="AW258" s="14" t="s">
        <v>32</v>
      </c>
      <c r="AX258" s="14" t="s">
        <v>86</v>
      </c>
      <c r="AY258" s="241" t="s">
        <v>121</v>
      </c>
    </row>
    <row r="259" spans="1:65" s="2" customFormat="1" ht="16.5" customHeight="1">
      <c r="A259" s="34"/>
      <c r="B259" s="35"/>
      <c r="C259" s="203" t="s">
        <v>304</v>
      </c>
      <c r="D259" s="203" t="s">
        <v>124</v>
      </c>
      <c r="E259" s="204" t="s">
        <v>305</v>
      </c>
      <c r="F259" s="205" t="s">
        <v>306</v>
      </c>
      <c r="G259" s="206" t="s">
        <v>187</v>
      </c>
      <c r="H259" s="207">
        <v>3173.7629999999999</v>
      </c>
      <c r="I259" s="208"/>
      <c r="J259" s="209">
        <f>ROUND(I259*H259,2)</f>
        <v>0</v>
      </c>
      <c r="K259" s="205" t="s">
        <v>128</v>
      </c>
      <c r="L259" s="39"/>
      <c r="M259" s="210" t="s">
        <v>1</v>
      </c>
      <c r="N259" s="211" t="s">
        <v>43</v>
      </c>
      <c r="O259" s="71"/>
      <c r="P259" s="212">
        <f>O259*H259</f>
        <v>0</v>
      </c>
      <c r="Q259" s="212">
        <v>3.1E-4</v>
      </c>
      <c r="R259" s="212">
        <f>Q259*H259</f>
        <v>0.98386653000000002</v>
      </c>
      <c r="S259" s="212">
        <v>0</v>
      </c>
      <c r="T259" s="21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129</v>
      </c>
      <c r="AT259" s="214" t="s">
        <v>124</v>
      </c>
      <c r="AU259" s="214" t="s">
        <v>141</v>
      </c>
      <c r="AY259" s="17" t="s">
        <v>121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86</v>
      </c>
      <c r="BK259" s="215">
        <f>ROUND(I259*H259,2)</f>
        <v>0</v>
      </c>
      <c r="BL259" s="17" t="s">
        <v>129</v>
      </c>
      <c r="BM259" s="214" t="s">
        <v>307</v>
      </c>
    </row>
    <row r="260" spans="1:65" s="2" customFormat="1" ht="19.5">
      <c r="A260" s="34"/>
      <c r="B260" s="35"/>
      <c r="C260" s="36"/>
      <c r="D260" s="216" t="s">
        <v>131</v>
      </c>
      <c r="E260" s="36"/>
      <c r="F260" s="217" t="s">
        <v>308</v>
      </c>
      <c r="G260" s="36"/>
      <c r="H260" s="36"/>
      <c r="I260" s="115"/>
      <c r="J260" s="36"/>
      <c r="K260" s="36"/>
      <c r="L260" s="39"/>
      <c r="M260" s="218"/>
      <c r="N260" s="219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131</v>
      </c>
      <c r="AU260" s="17" t="s">
        <v>141</v>
      </c>
    </row>
    <row r="261" spans="1:65" s="15" customFormat="1" ht="11.25">
      <c r="B261" s="252"/>
      <c r="C261" s="253"/>
      <c r="D261" s="216" t="s">
        <v>133</v>
      </c>
      <c r="E261" s="254" t="s">
        <v>1</v>
      </c>
      <c r="F261" s="255" t="s">
        <v>190</v>
      </c>
      <c r="G261" s="253"/>
      <c r="H261" s="254" t="s">
        <v>1</v>
      </c>
      <c r="I261" s="256"/>
      <c r="J261" s="253"/>
      <c r="K261" s="253"/>
      <c r="L261" s="257"/>
      <c r="M261" s="258"/>
      <c r="N261" s="259"/>
      <c r="O261" s="259"/>
      <c r="P261" s="259"/>
      <c r="Q261" s="259"/>
      <c r="R261" s="259"/>
      <c r="S261" s="259"/>
      <c r="T261" s="260"/>
      <c r="AT261" s="261" t="s">
        <v>133</v>
      </c>
      <c r="AU261" s="261" t="s">
        <v>141</v>
      </c>
      <c r="AV261" s="15" t="s">
        <v>86</v>
      </c>
      <c r="AW261" s="15" t="s">
        <v>32</v>
      </c>
      <c r="AX261" s="15" t="s">
        <v>78</v>
      </c>
      <c r="AY261" s="261" t="s">
        <v>121</v>
      </c>
    </row>
    <row r="262" spans="1:65" s="13" customFormat="1" ht="11.25">
      <c r="B262" s="220"/>
      <c r="C262" s="221"/>
      <c r="D262" s="216" t="s">
        <v>133</v>
      </c>
      <c r="E262" s="222" t="s">
        <v>1</v>
      </c>
      <c r="F262" s="223" t="s">
        <v>191</v>
      </c>
      <c r="G262" s="221"/>
      <c r="H262" s="224">
        <v>3173.7629999999999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133</v>
      </c>
      <c r="AU262" s="230" t="s">
        <v>141</v>
      </c>
      <c r="AV262" s="13" t="s">
        <v>88</v>
      </c>
      <c r="AW262" s="13" t="s">
        <v>32</v>
      </c>
      <c r="AX262" s="13" t="s">
        <v>78</v>
      </c>
      <c r="AY262" s="230" t="s">
        <v>121</v>
      </c>
    </row>
    <row r="263" spans="1:65" s="14" customFormat="1" ht="11.25">
      <c r="B263" s="231"/>
      <c r="C263" s="232"/>
      <c r="D263" s="216" t="s">
        <v>133</v>
      </c>
      <c r="E263" s="233" t="s">
        <v>1</v>
      </c>
      <c r="F263" s="234" t="s">
        <v>135</v>
      </c>
      <c r="G263" s="232"/>
      <c r="H263" s="235">
        <v>3173.7629999999999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133</v>
      </c>
      <c r="AU263" s="241" t="s">
        <v>141</v>
      </c>
      <c r="AV263" s="14" t="s">
        <v>129</v>
      </c>
      <c r="AW263" s="14" t="s">
        <v>32</v>
      </c>
      <c r="AX263" s="14" t="s">
        <v>86</v>
      </c>
      <c r="AY263" s="241" t="s">
        <v>121</v>
      </c>
    </row>
    <row r="264" spans="1:65" s="2" customFormat="1" ht="21.75" customHeight="1">
      <c r="A264" s="34"/>
      <c r="B264" s="35"/>
      <c r="C264" s="203" t="s">
        <v>309</v>
      </c>
      <c r="D264" s="203" t="s">
        <v>124</v>
      </c>
      <c r="E264" s="204" t="s">
        <v>310</v>
      </c>
      <c r="F264" s="205" t="s">
        <v>311</v>
      </c>
      <c r="G264" s="206" t="s">
        <v>187</v>
      </c>
      <c r="H264" s="207">
        <v>3173.7629999999999</v>
      </c>
      <c r="I264" s="208"/>
      <c r="J264" s="209">
        <f>ROUND(I264*H264,2)</f>
        <v>0</v>
      </c>
      <c r="K264" s="205" t="s">
        <v>128</v>
      </c>
      <c r="L264" s="39"/>
      <c r="M264" s="210" t="s">
        <v>1</v>
      </c>
      <c r="N264" s="211" t="s">
        <v>43</v>
      </c>
      <c r="O264" s="71"/>
      <c r="P264" s="212">
        <f>O264*H264</f>
        <v>0</v>
      </c>
      <c r="Q264" s="212">
        <v>0.10373</v>
      </c>
      <c r="R264" s="212">
        <f>Q264*H264</f>
        <v>329.21443599000003</v>
      </c>
      <c r="S264" s="212">
        <v>0</v>
      </c>
      <c r="T264" s="21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129</v>
      </c>
      <c r="AT264" s="214" t="s">
        <v>124</v>
      </c>
      <c r="AU264" s="214" t="s">
        <v>141</v>
      </c>
      <c r="AY264" s="17" t="s">
        <v>121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7" t="s">
        <v>86</v>
      </c>
      <c r="BK264" s="215">
        <f>ROUND(I264*H264,2)</f>
        <v>0</v>
      </c>
      <c r="BL264" s="17" t="s">
        <v>129</v>
      </c>
      <c r="BM264" s="214" t="s">
        <v>312</v>
      </c>
    </row>
    <row r="265" spans="1:65" s="2" customFormat="1" ht="29.25">
      <c r="A265" s="34"/>
      <c r="B265" s="35"/>
      <c r="C265" s="36"/>
      <c r="D265" s="216" t="s">
        <v>131</v>
      </c>
      <c r="E265" s="36"/>
      <c r="F265" s="217" t="s">
        <v>313</v>
      </c>
      <c r="G265" s="36"/>
      <c r="H265" s="36"/>
      <c r="I265" s="115"/>
      <c r="J265" s="36"/>
      <c r="K265" s="36"/>
      <c r="L265" s="39"/>
      <c r="M265" s="218"/>
      <c r="N265" s="219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131</v>
      </c>
      <c r="AU265" s="17" t="s">
        <v>141</v>
      </c>
    </row>
    <row r="266" spans="1:65" s="15" customFormat="1" ht="11.25">
      <c r="B266" s="252"/>
      <c r="C266" s="253"/>
      <c r="D266" s="216" t="s">
        <v>133</v>
      </c>
      <c r="E266" s="254" t="s">
        <v>1</v>
      </c>
      <c r="F266" s="255" t="s">
        <v>314</v>
      </c>
      <c r="G266" s="253"/>
      <c r="H266" s="254" t="s">
        <v>1</v>
      </c>
      <c r="I266" s="256"/>
      <c r="J266" s="253"/>
      <c r="K266" s="253"/>
      <c r="L266" s="257"/>
      <c r="M266" s="258"/>
      <c r="N266" s="259"/>
      <c r="O266" s="259"/>
      <c r="P266" s="259"/>
      <c r="Q266" s="259"/>
      <c r="R266" s="259"/>
      <c r="S266" s="259"/>
      <c r="T266" s="260"/>
      <c r="AT266" s="261" t="s">
        <v>133</v>
      </c>
      <c r="AU266" s="261" t="s">
        <v>141</v>
      </c>
      <c r="AV266" s="15" t="s">
        <v>86</v>
      </c>
      <c r="AW266" s="15" t="s">
        <v>32</v>
      </c>
      <c r="AX266" s="15" t="s">
        <v>78</v>
      </c>
      <c r="AY266" s="261" t="s">
        <v>121</v>
      </c>
    </row>
    <row r="267" spans="1:65" s="13" customFormat="1" ht="11.25">
      <c r="B267" s="220"/>
      <c r="C267" s="221"/>
      <c r="D267" s="216" t="s">
        <v>133</v>
      </c>
      <c r="E267" s="222" t="s">
        <v>1</v>
      </c>
      <c r="F267" s="223" t="s">
        <v>191</v>
      </c>
      <c r="G267" s="221"/>
      <c r="H267" s="224">
        <v>3173.7629999999999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133</v>
      </c>
      <c r="AU267" s="230" t="s">
        <v>141</v>
      </c>
      <c r="AV267" s="13" t="s">
        <v>88</v>
      </c>
      <c r="AW267" s="13" t="s">
        <v>32</v>
      </c>
      <c r="AX267" s="13" t="s">
        <v>78</v>
      </c>
      <c r="AY267" s="230" t="s">
        <v>121</v>
      </c>
    </row>
    <row r="268" spans="1:65" s="14" customFormat="1" ht="11.25">
      <c r="B268" s="231"/>
      <c r="C268" s="232"/>
      <c r="D268" s="216" t="s">
        <v>133</v>
      </c>
      <c r="E268" s="233" t="s">
        <v>1</v>
      </c>
      <c r="F268" s="234" t="s">
        <v>135</v>
      </c>
      <c r="G268" s="232"/>
      <c r="H268" s="235">
        <v>3173.7629999999999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133</v>
      </c>
      <c r="AU268" s="241" t="s">
        <v>141</v>
      </c>
      <c r="AV268" s="14" t="s">
        <v>129</v>
      </c>
      <c r="AW268" s="14" t="s">
        <v>32</v>
      </c>
      <c r="AX268" s="14" t="s">
        <v>86</v>
      </c>
      <c r="AY268" s="241" t="s">
        <v>121</v>
      </c>
    </row>
    <row r="269" spans="1:65" s="2" customFormat="1" ht="21.75" customHeight="1">
      <c r="A269" s="34"/>
      <c r="B269" s="35"/>
      <c r="C269" s="203" t="s">
        <v>315</v>
      </c>
      <c r="D269" s="203" t="s">
        <v>124</v>
      </c>
      <c r="E269" s="204" t="s">
        <v>316</v>
      </c>
      <c r="F269" s="205" t="s">
        <v>317</v>
      </c>
      <c r="G269" s="206" t="s">
        <v>187</v>
      </c>
      <c r="H269" s="207">
        <v>3173.7629999999999</v>
      </c>
      <c r="I269" s="208"/>
      <c r="J269" s="209">
        <f>ROUND(I269*H269,2)</f>
        <v>0</v>
      </c>
      <c r="K269" s="205" t="s">
        <v>128</v>
      </c>
      <c r="L269" s="39"/>
      <c r="M269" s="210" t="s">
        <v>1</v>
      </c>
      <c r="N269" s="211" t="s">
        <v>43</v>
      </c>
      <c r="O269" s="71"/>
      <c r="P269" s="212">
        <f>O269*H269</f>
        <v>0</v>
      </c>
      <c r="Q269" s="212">
        <v>0.10373</v>
      </c>
      <c r="R269" s="212">
        <f>Q269*H269</f>
        <v>329.21443599000003</v>
      </c>
      <c r="S269" s="212">
        <v>0</v>
      </c>
      <c r="T269" s="21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4" t="s">
        <v>129</v>
      </c>
      <c r="AT269" s="214" t="s">
        <v>124</v>
      </c>
      <c r="AU269" s="214" t="s">
        <v>141</v>
      </c>
      <c r="AY269" s="17" t="s">
        <v>121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7" t="s">
        <v>86</v>
      </c>
      <c r="BK269" s="215">
        <f>ROUND(I269*H269,2)</f>
        <v>0</v>
      </c>
      <c r="BL269" s="17" t="s">
        <v>129</v>
      </c>
      <c r="BM269" s="214" t="s">
        <v>318</v>
      </c>
    </row>
    <row r="270" spans="1:65" s="2" customFormat="1" ht="29.25">
      <c r="A270" s="34"/>
      <c r="B270" s="35"/>
      <c r="C270" s="36"/>
      <c r="D270" s="216" t="s">
        <v>131</v>
      </c>
      <c r="E270" s="36"/>
      <c r="F270" s="217" t="s">
        <v>319</v>
      </c>
      <c r="G270" s="36"/>
      <c r="H270" s="36"/>
      <c r="I270" s="115"/>
      <c r="J270" s="36"/>
      <c r="K270" s="36"/>
      <c r="L270" s="39"/>
      <c r="M270" s="218"/>
      <c r="N270" s="219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131</v>
      </c>
      <c r="AU270" s="17" t="s">
        <v>141</v>
      </c>
    </row>
    <row r="271" spans="1:65" s="15" customFormat="1" ht="11.25">
      <c r="B271" s="252"/>
      <c r="C271" s="253"/>
      <c r="D271" s="216" t="s">
        <v>133</v>
      </c>
      <c r="E271" s="254" t="s">
        <v>1</v>
      </c>
      <c r="F271" s="255" t="s">
        <v>320</v>
      </c>
      <c r="G271" s="253"/>
      <c r="H271" s="254" t="s">
        <v>1</v>
      </c>
      <c r="I271" s="256"/>
      <c r="J271" s="253"/>
      <c r="K271" s="253"/>
      <c r="L271" s="257"/>
      <c r="M271" s="258"/>
      <c r="N271" s="259"/>
      <c r="O271" s="259"/>
      <c r="P271" s="259"/>
      <c r="Q271" s="259"/>
      <c r="R271" s="259"/>
      <c r="S271" s="259"/>
      <c r="T271" s="260"/>
      <c r="AT271" s="261" t="s">
        <v>133</v>
      </c>
      <c r="AU271" s="261" t="s">
        <v>141</v>
      </c>
      <c r="AV271" s="15" t="s">
        <v>86</v>
      </c>
      <c r="AW271" s="15" t="s">
        <v>32</v>
      </c>
      <c r="AX271" s="15" t="s">
        <v>78</v>
      </c>
      <c r="AY271" s="261" t="s">
        <v>121</v>
      </c>
    </row>
    <row r="272" spans="1:65" s="13" customFormat="1" ht="11.25">
      <c r="B272" s="220"/>
      <c r="C272" s="221"/>
      <c r="D272" s="216" t="s">
        <v>133</v>
      </c>
      <c r="E272" s="222" t="s">
        <v>1</v>
      </c>
      <c r="F272" s="223" t="s">
        <v>191</v>
      </c>
      <c r="G272" s="221"/>
      <c r="H272" s="224">
        <v>3173.7629999999999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133</v>
      </c>
      <c r="AU272" s="230" t="s">
        <v>141</v>
      </c>
      <c r="AV272" s="13" t="s">
        <v>88</v>
      </c>
      <c r="AW272" s="13" t="s">
        <v>32</v>
      </c>
      <c r="AX272" s="13" t="s">
        <v>78</v>
      </c>
      <c r="AY272" s="230" t="s">
        <v>121</v>
      </c>
    </row>
    <row r="273" spans="1:65" s="14" customFormat="1" ht="11.25">
      <c r="B273" s="231"/>
      <c r="C273" s="232"/>
      <c r="D273" s="216" t="s">
        <v>133</v>
      </c>
      <c r="E273" s="233" t="s">
        <v>1</v>
      </c>
      <c r="F273" s="234" t="s">
        <v>135</v>
      </c>
      <c r="G273" s="232"/>
      <c r="H273" s="235">
        <v>3173.7629999999999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133</v>
      </c>
      <c r="AU273" s="241" t="s">
        <v>141</v>
      </c>
      <c r="AV273" s="14" t="s">
        <v>129</v>
      </c>
      <c r="AW273" s="14" t="s">
        <v>32</v>
      </c>
      <c r="AX273" s="14" t="s">
        <v>86</v>
      </c>
      <c r="AY273" s="241" t="s">
        <v>121</v>
      </c>
    </row>
    <row r="274" spans="1:65" s="2" customFormat="1" ht="21.75" customHeight="1">
      <c r="A274" s="34"/>
      <c r="B274" s="35"/>
      <c r="C274" s="203" t="s">
        <v>321</v>
      </c>
      <c r="D274" s="203" t="s">
        <v>124</v>
      </c>
      <c r="E274" s="204" t="s">
        <v>322</v>
      </c>
      <c r="F274" s="205" t="s">
        <v>323</v>
      </c>
      <c r="G274" s="206" t="s">
        <v>187</v>
      </c>
      <c r="H274" s="207">
        <v>60.973999999999997</v>
      </c>
      <c r="I274" s="208"/>
      <c r="J274" s="209">
        <f>ROUND(I274*H274,2)</f>
        <v>0</v>
      </c>
      <c r="K274" s="205" t="s">
        <v>128</v>
      </c>
      <c r="L274" s="39"/>
      <c r="M274" s="210" t="s">
        <v>1</v>
      </c>
      <c r="N274" s="211" t="s">
        <v>43</v>
      </c>
      <c r="O274" s="71"/>
      <c r="P274" s="212">
        <f>O274*H274</f>
        <v>0</v>
      </c>
      <c r="Q274" s="212">
        <v>0.12966</v>
      </c>
      <c r="R274" s="212">
        <f>Q274*H274</f>
        <v>7.9058888399999994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129</v>
      </c>
      <c r="AT274" s="214" t="s">
        <v>124</v>
      </c>
      <c r="AU274" s="214" t="s">
        <v>141</v>
      </c>
      <c r="AY274" s="17" t="s">
        <v>121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86</v>
      </c>
      <c r="BK274" s="215">
        <f>ROUND(I274*H274,2)</f>
        <v>0</v>
      </c>
      <c r="BL274" s="17" t="s">
        <v>129</v>
      </c>
      <c r="BM274" s="214" t="s">
        <v>324</v>
      </c>
    </row>
    <row r="275" spans="1:65" s="2" customFormat="1" ht="29.25">
      <c r="A275" s="34"/>
      <c r="B275" s="35"/>
      <c r="C275" s="36"/>
      <c r="D275" s="216" t="s">
        <v>131</v>
      </c>
      <c r="E275" s="36"/>
      <c r="F275" s="217" t="s">
        <v>325</v>
      </c>
      <c r="G275" s="36"/>
      <c r="H275" s="36"/>
      <c r="I275" s="115"/>
      <c r="J275" s="36"/>
      <c r="K275" s="36"/>
      <c r="L275" s="39"/>
      <c r="M275" s="218"/>
      <c r="N275" s="219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131</v>
      </c>
      <c r="AU275" s="17" t="s">
        <v>141</v>
      </c>
    </row>
    <row r="276" spans="1:65" s="15" customFormat="1" ht="11.25">
      <c r="B276" s="252"/>
      <c r="C276" s="253"/>
      <c r="D276" s="216" t="s">
        <v>133</v>
      </c>
      <c r="E276" s="254" t="s">
        <v>1</v>
      </c>
      <c r="F276" s="255" t="s">
        <v>314</v>
      </c>
      <c r="G276" s="253"/>
      <c r="H276" s="254" t="s">
        <v>1</v>
      </c>
      <c r="I276" s="256"/>
      <c r="J276" s="253"/>
      <c r="K276" s="253"/>
      <c r="L276" s="257"/>
      <c r="M276" s="258"/>
      <c r="N276" s="259"/>
      <c r="O276" s="259"/>
      <c r="P276" s="259"/>
      <c r="Q276" s="259"/>
      <c r="R276" s="259"/>
      <c r="S276" s="259"/>
      <c r="T276" s="260"/>
      <c r="AT276" s="261" t="s">
        <v>133</v>
      </c>
      <c r="AU276" s="261" t="s">
        <v>141</v>
      </c>
      <c r="AV276" s="15" t="s">
        <v>86</v>
      </c>
      <c r="AW276" s="15" t="s">
        <v>32</v>
      </c>
      <c r="AX276" s="15" t="s">
        <v>78</v>
      </c>
      <c r="AY276" s="261" t="s">
        <v>121</v>
      </c>
    </row>
    <row r="277" spans="1:65" s="15" customFormat="1" ht="11.25">
      <c r="B277" s="252"/>
      <c r="C277" s="253"/>
      <c r="D277" s="216" t="s">
        <v>133</v>
      </c>
      <c r="E277" s="254" t="s">
        <v>1</v>
      </c>
      <c r="F277" s="255" t="s">
        <v>192</v>
      </c>
      <c r="G277" s="253"/>
      <c r="H277" s="254" t="s">
        <v>1</v>
      </c>
      <c r="I277" s="256"/>
      <c r="J277" s="253"/>
      <c r="K277" s="253"/>
      <c r="L277" s="257"/>
      <c r="M277" s="258"/>
      <c r="N277" s="259"/>
      <c r="O277" s="259"/>
      <c r="P277" s="259"/>
      <c r="Q277" s="259"/>
      <c r="R277" s="259"/>
      <c r="S277" s="259"/>
      <c r="T277" s="260"/>
      <c r="AT277" s="261" t="s">
        <v>133</v>
      </c>
      <c r="AU277" s="261" t="s">
        <v>141</v>
      </c>
      <c r="AV277" s="15" t="s">
        <v>86</v>
      </c>
      <c r="AW277" s="15" t="s">
        <v>32</v>
      </c>
      <c r="AX277" s="15" t="s">
        <v>78</v>
      </c>
      <c r="AY277" s="261" t="s">
        <v>121</v>
      </c>
    </row>
    <row r="278" spans="1:65" s="13" customFormat="1" ht="11.25">
      <c r="B278" s="220"/>
      <c r="C278" s="221"/>
      <c r="D278" s="216" t="s">
        <v>133</v>
      </c>
      <c r="E278" s="222" t="s">
        <v>1</v>
      </c>
      <c r="F278" s="223" t="s">
        <v>193</v>
      </c>
      <c r="G278" s="221"/>
      <c r="H278" s="224">
        <v>60.973999999999997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133</v>
      </c>
      <c r="AU278" s="230" t="s">
        <v>141</v>
      </c>
      <c r="AV278" s="13" t="s">
        <v>88</v>
      </c>
      <c r="AW278" s="13" t="s">
        <v>32</v>
      </c>
      <c r="AX278" s="13" t="s">
        <v>78</v>
      </c>
      <c r="AY278" s="230" t="s">
        <v>121</v>
      </c>
    </row>
    <row r="279" spans="1:65" s="14" customFormat="1" ht="11.25">
      <c r="B279" s="231"/>
      <c r="C279" s="232"/>
      <c r="D279" s="216" t="s">
        <v>133</v>
      </c>
      <c r="E279" s="233" t="s">
        <v>1</v>
      </c>
      <c r="F279" s="234" t="s">
        <v>135</v>
      </c>
      <c r="G279" s="232"/>
      <c r="H279" s="235">
        <v>60.973999999999997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AT279" s="241" t="s">
        <v>133</v>
      </c>
      <c r="AU279" s="241" t="s">
        <v>141</v>
      </c>
      <c r="AV279" s="14" t="s">
        <v>129</v>
      </c>
      <c r="AW279" s="14" t="s">
        <v>32</v>
      </c>
      <c r="AX279" s="14" t="s">
        <v>86</v>
      </c>
      <c r="AY279" s="241" t="s">
        <v>121</v>
      </c>
    </row>
    <row r="280" spans="1:65" s="2" customFormat="1" ht="16.5" customHeight="1">
      <c r="A280" s="34"/>
      <c r="B280" s="35"/>
      <c r="C280" s="203" t="s">
        <v>326</v>
      </c>
      <c r="D280" s="203" t="s">
        <v>124</v>
      </c>
      <c r="E280" s="204" t="s">
        <v>327</v>
      </c>
      <c r="F280" s="205" t="s">
        <v>328</v>
      </c>
      <c r="G280" s="206" t="s">
        <v>187</v>
      </c>
      <c r="H280" s="207">
        <v>3234.7370000000001</v>
      </c>
      <c r="I280" s="208"/>
      <c r="J280" s="209">
        <f>ROUND(I280*H280,2)</f>
        <v>0</v>
      </c>
      <c r="K280" s="205" t="s">
        <v>1</v>
      </c>
      <c r="L280" s="39"/>
      <c r="M280" s="210" t="s">
        <v>1</v>
      </c>
      <c r="N280" s="211" t="s">
        <v>43</v>
      </c>
      <c r="O280" s="71"/>
      <c r="P280" s="212">
        <f>O280*H280</f>
        <v>0</v>
      </c>
      <c r="Q280" s="212">
        <v>5.092E-2</v>
      </c>
      <c r="R280" s="212">
        <f>Q280*H280</f>
        <v>164.71280804</v>
      </c>
      <c r="S280" s="212">
        <v>0</v>
      </c>
      <c r="T280" s="21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4" t="s">
        <v>129</v>
      </c>
      <c r="AT280" s="214" t="s">
        <v>124</v>
      </c>
      <c r="AU280" s="214" t="s">
        <v>141</v>
      </c>
      <c r="AY280" s="17" t="s">
        <v>121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7" t="s">
        <v>86</v>
      </c>
      <c r="BK280" s="215">
        <f>ROUND(I280*H280,2)</f>
        <v>0</v>
      </c>
      <c r="BL280" s="17" t="s">
        <v>129</v>
      </c>
      <c r="BM280" s="214" t="s">
        <v>329</v>
      </c>
    </row>
    <row r="281" spans="1:65" s="15" customFormat="1" ht="11.25">
      <c r="B281" s="252"/>
      <c r="C281" s="253"/>
      <c r="D281" s="216" t="s">
        <v>133</v>
      </c>
      <c r="E281" s="254" t="s">
        <v>1</v>
      </c>
      <c r="F281" s="255" t="s">
        <v>330</v>
      </c>
      <c r="G281" s="253"/>
      <c r="H281" s="254" t="s">
        <v>1</v>
      </c>
      <c r="I281" s="256"/>
      <c r="J281" s="253"/>
      <c r="K281" s="253"/>
      <c r="L281" s="257"/>
      <c r="M281" s="258"/>
      <c r="N281" s="259"/>
      <c r="O281" s="259"/>
      <c r="P281" s="259"/>
      <c r="Q281" s="259"/>
      <c r="R281" s="259"/>
      <c r="S281" s="259"/>
      <c r="T281" s="260"/>
      <c r="AT281" s="261" t="s">
        <v>133</v>
      </c>
      <c r="AU281" s="261" t="s">
        <v>141</v>
      </c>
      <c r="AV281" s="15" t="s">
        <v>86</v>
      </c>
      <c r="AW281" s="15" t="s">
        <v>32</v>
      </c>
      <c r="AX281" s="15" t="s">
        <v>78</v>
      </c>
      <c r="AY281" s="261" t="s">
        <v>121</v>
      </c>
    </row>
    <row r="282" spans="1:65" s="15" customFormat="1" ht="11.25">
      <c r="B282" s="252"/>
      <c r="C282" s="253"/>
      <c r="D282" s="216" t="s">
        <v>133</v>
      </c>
      <c r="E282" s="254" t="s">
        <v>1</v>
      </c>
      <c r="F282" s="255" t="s">
        <v>190</v>
      </c>
      <c r="G282" s="253"/>
      <c r="H282" s="254" t="s">
        <v>1</v>
      </c>
      <c r="I282" s="256"/>
      <c r="J282" s="253"/>
      <c r="K282" s="253"/>
      <c r="L282" s="257"/>
      <c r="M282" s="258"/>
      <c r="N282" s="259"/>
      <c r="O282" s="259"/>
      <c r="P282" s="259"/>
      <c r="Q282" s="259"/>
      <c r="R282" s="259"/>
      <c r="S282" s="259"/>
      <c r="T282" s="260"/>
      <c r="AT282" s="261" t="s">
        <v>133</v>
      </c>
      <c r="AU282" s="261" t="s">
        <v>141</v>
      </c>
      <c r="AV282" s="15" t="s">
        <v>86</v>
      </c>
      <c r="AW282" s="15" t="s">
        <v>32</v>
      </c>
      <c r="AX282" s="15" t="s">
        <v>78</v>
      </c>
      <c r="AY282" s="261" t="s">
        <v>121</v>
      </c>
    </row>
    <row r="283" spans="1:65" s="13" customFormat="1" ht="11.25">
      <c r="B283" s="220"/>
      <c r="C283" s="221"/>
      <c r="D283" s="216" t="s">
        <v>133</v>
      </c>
      <c r="E283" s="222" t="s">
        <v>1</v>
      </c>
      <c r="F283" s="223" t="s">
        <v>191</v>
      </c>
      <c r="G283" s="221"/>
      <c r="H283" s="224">
        <v>3173.7629999999999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133</v>
      </c>
      <c r="AU283" s="230" t="s">
        <v>141</v>
      </c>
      <c r="AV283" s="13" t="s">
        <v>88</v>
      </c>
      <c r="AW283" s="13" t="s">
        <v>32</v>
      </c>
      <c r="AX283" s="13" t="s">
        <v>78</v>
      </c>
      <c r="AY283" s="230" t="s">
        <v>121</v>
      </c>
    </row>
    <row r="284" spans="1:65" s="15" customFormat="1" ht="11.25">
      <c r="B284" s="252"/>
      <c r="C284" s="253"/>
      <c r="D284" s="216" t="s">
        <v>133</v>
      </c>
      <c r="E284" s="254" t="s">
        <v>1</v>
      </c>
      <c r="F284" s="255" t="s">
        <v>192</v>
      </c>
      <c r="G284" s="253"/>
      <c r="H284" s="254" t="s">
        <v>1</v>
      </c>
      <c r="I284" s="256"/>
      <c r="J284" s="253"/>
      <c r="K284" s="253"/>
      <c r="L284" s="257"/>
      <c r="M284" s="258"/>
      <c r="N284" s="259"/>
      <c r="O284" s="259"/>
      <c r="P284" s="259"/>
      <c r="Q284" s="259"/>
      <c r="R284" s="259"/>
      <c r="S284" s="259"/>
      <c r="T284" s="260"/>
      <c r="AT284" s="261" t="s">
        <v>133</v>
      </c>
      <c r="AU284" s="261" t="s">
        <v>141</v>
      </c>
      <c r="AV284" s="15" t="s">
        <v>86</v>
      </c>
      <c r="AW284" s="15" t="s">
        <v>32</v>
      </c>
      <c r="AX284" s="15" t="s">
        <v>78</v>
      </c>
      <c r="AY284" s="261" t="s">
        <v>121</v>
      </c>
    </row>
    <row r="285" spans="1:65" s="13" customFormat="1" ht="11.25">
      <c r="B285" s="220"/>
      <c r="C285" s="221"/>
      <c r="D285" s="216" t="s">
        <v>133</v>
      </c>
      <c r="E285" s="222" t="s">
        <v>1</v>
      </c>
      <c r="F285" s="223" t="s">
        <v>193</v>
      </c>
      <c r="G285" s="221"/>
      <c r="H285" s="224">
        <v>60.973999999999997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133</v>
      </c>
      <c r="AU285" s="230" t="s">
        <v>141</v>
      </c>
      <c r="AV285" s="13" t="s">
        <v>88</v>
      </c>
      <c r="AW285" s="13" t="s">
        <v>32</v>
      </c>
      <c r="AX285" s="13" t="s">
        <v>78</v>
      </c>
      <c r="AY285" s="230" t="s">
        <v>121</v>
      </c>
    </row>
    <row r="286" spans="1:65" s="14" customFormat="1" ht="11.25">
      <c r="B286" s="231"/>
      <c r="C286" s="232"/>
      <c r="D286" s="216" t="s">
        <v>133</v>
      </c>
      <c r="E286" s="233" t="s">
        <v>1</v>
      </c>
      <c r="F286" s="234" t="s">
        <v>135</v>
      </c>
      <c r="G286" s="232"/>
      <c r="H286" s="235">
        <v>3234.7370000000001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133</v>
      </c>
      <c r="AU286" s="241" t="s">
        <v>141</v>
      </c>
      <c r="AV286" s="14" t="s">
        <v>129</v>
      </c>
      <c r="AW286" s="14" t="s">
        <v>32</v>
      </c>
      <c r="AX286" s="14" t="s">
        <v>86</v>
      </c>
      <c r="AY286" s="241" t="s">
        <v>121</v>
      </c>
    </row>
    <row r="287" spans="1:65" s="2" customFormat="1" ht="21.75" customHeight="1">
      <c r="A287" s="34"/>
      <c r="B287" s="35"/>
      <c r="C287" s="203" t="s">
        <v>331</v>
      </c>
      <c r="D287" s="203" t="s">
        <v>124</v>
      </c>
      <c r="E287" s="204" t="s">
        <v>332</v>
      </c>
      <c r="F287" s="205" t="s">
        <v>333</v>
      </c>
      <c r="G287" s="206" t="s">
        <v>187</v>
      </c>
      <c r="H287" s="207">
        <v>3234.7370000000001</v>
      </c>
      <c r="I287" s="208"/>
      <c r="J287" s="209">
        <f>ROUND(I287*H287,2)</f>
        <v>0</v>
      </c>
      <c r="K287" s="205" t="s">
        <v>334</v>
      </c>
      <c r="L287" s="39"/>
      <c r="M287" s="210" t="s">
        <v>1</v>
      </c>
      <c r="N287" s="211" t="s">
        <v>43</v>
      </c>
      <c r="O287" s="71"/>
      <c r="P287" s="212">
        <f>O287*H287</f>
        <v>0</v>
      </c>
      <c r="Q287" s="212">
        <v>1.98E-3</v>
      </c>
      <c r="R287" s="212">
        <f>Q287*H287</f>
        <v>6.4047792599999998</v>
      </c>
      <c r="S287" s="212">
        <v>0</v>
      </c>
      <c r="T287" s="21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4" t="s">
        <v>129</v>
      </c>
      <c r="AT287" s="214" t="s">
        <v>124</v>
      </c>
      <c r="AU287" s="214" t="s">
        <v>141</v>
      </c>
      <c r="AY287" s="17" t="s">
        <v>121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7" t="s">
        <v>86</v>
      </c>
      <c r="BK287" s="215">
        <f>ROUND(I287*H287,2)</f>
        <v>0</v>
      </c>
      <c r="BL287" s="17" t="s">
        <v>129</v>
      </c>
      <c r="BM287" s="214" t="s">
        <v>335</v>
      </c>
    </row>
    <row r="288" spans="1:65" s="15" customFormat="1" ht="11.25">
      <c r="B288" s="252"/>
      <c r="C288" s="253"/>
      <c r="D288" s="216" t="s">
        <v>133</v>
      </c>
      <c r="E288" s="254" t="s">
        <v>1</v>
      </c>
      <c r="F288" s="255" t="s">
        <v>190</v>
      </c>
      <c r="G288" s="253"/>
      <c r="H288" s="254" t="s">
        <v>1</v>
      </c>
      <c r="I288" s="256"/>
      <c r="J288" s="253"/>
      <c r="K288" s="253"/>
      <c r="L288" s="257"/>
      <c r="M288" s="258"/>
      <c r="N288" s="259"/>
      <c r="O288" s="259"/>
      <c r="P288" s="259"/>
      <c r="Q288" s="259"/>
      <c r="R288" s="259"/>
      <c r="S288" s="259"/>
      <c r="T288" s="260"/>
      <c r="AT288" s="261" t="s">
        <v>133</v>
      </c>
      <c r="AU288" s="261" t="s">
        <v>141</v>
      </c>
      <c r="AV288" s="15" t="s">
        <v>86</v>
      </c>
      <c r="AW288" s="15" t="s">
        <v>32</v>
      </c>
      <c r="AX288" s="15" t="s">
        <v>78</v>
      </c>
      <c r="AY288" s="261" t="s">
        <v>121</v>
      </c>
    </row>
    <row r="289" spans="1:65" s="13" customFormat="1" ht="11.25">
      <c r="B289" s="220"/>
      <c r="C289" s="221"/>
      <c r="D289" s="216" t="s">
        <v>133</v>
      </c>
      <c r="E289" s="222" t="s">
        <v>1</v>
      </c>
      <c r="F289" s="223" t="s">
        <v>191</v>
      </c>
      <c r="G289" s="221"/>
      <c r="H289" s="224">
        <v>3173.7629999999999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133</v>
      </c>
      <c r="AU289" s="230" t="s">
        <v>141</v>
      </c>
      <c r="AV289" s="13" t="s">
        <v>88</v>
      </c>
      <c r="AW289" s="13" t="s">
        <v>32</v>
      </c>
      <c r="AX289" s="13" t="s">
        <v>78</v>
      </c>
      <c r="AY289" s="230" t="s">
        <v>121</v>
      </c>
    </row>
    <row r="290" spans="1:65" s="15" customFormat="1" ht="11.25">
      <c r="B290" s="252"/>
      <c r="C290" s="253"/>
      <c r="D290" s="216" t="s">
        <v>133</v>
      </c>
      <c r="E290" s="254" t="s">
        <v>1</v>
      </c>
      <c r="F290" s="255" t="s">
        <v>192</v>
      </c>
      <c r="G290" s="253"/>
      <c r="H290" s="254" t="s">
        <v>1</v>
      </c>
      <c r="I290" s="256"/>
      <c r="J290" s="253"/>
      <c r="K290" s="253"/>
      <c r="L290" s="257"/>
      <c r="M290" s="258"/>
      <c r="N290" s="259"/>
      <c r="O290" s="259"/>
      <c r="P290" s="259"/>
      <c r="Q290" s="259"/>
      <c r="R290" s="259"/>
      <c r="S290" s="259"/>
      <c r="T290" s="260"/>
      <c r="AT290" s="261" t="s">
        <v>133</v>
      </c>
      <c r="AU290" s="261" t="s">
        <v>141</v>
      </c>
      <c r="AV290" s="15" t="s">
        <v>86</v>
      </c>
      <c r="AW290" s="15" t="s">
        <v>32</v>
      </c>
      <c r="AX290" s="15" t="s">
        <v>78</v>
      </c>
      <c r="AY290" s="261" t="s">
        <v>121</v>
      </c>
    </row>
    <row r="291" spans="1:65" s="13" customFormat="1" ht="11.25">
      <c r="B291" s="220"/>
      <c r="C291" s="221"/>
      <c r="D291" s="216" t="s">
        <v>133</v>
      </c>
      <c r="E291" s="222" t="s">
        <v>1</v>
      </c>
      <c r="F291" s="223" t="s">
        <v>193</v>
      </c>
      <c r="G291" s="221"/>
      <c r="H291" s="224">
        <v>60.973999999999997</v>
      </c>
      <c r="I291" s="225"/>
      <c r="J291" s="221"/>
      <c r="K291" s="221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133</v>
      </c>
      <c r="AU291" s="230" t="s">
        <v>141</v>
      </c>
      <c r="AV291" s="13" t="s">
        <v>88</v>
      </c>
      <c r="AW291" s="13" t="s">
        <v>32</v>
      </c>
      <c r="AX291" s="13" t="s">
        <v>78</v>
      </c>
      <c r="AY291" s="230" t="s">
        <v>121</v>
      </c>
    </row>
    <row r="292" spans="1:65" s="14" customFormat="1" ht="11.25">
      <c r="B292" s="231"/>
      <c r="C292" s="232"/>
      <c r="D292" s="216" t="s">
        <v>133</v>
      </c>
      <c r="E292" s="233" t="s">
        <v>1</v>
      </c>
      <c r="F292" s="234" t="s">
        <v>135</v>
      </c>
      <c r="G292" s="232"/>
      <c r="H292" s="235">
        <v>3234.7370000000001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133</v>
      </c>
      <c r="AU292" s="241" t="s">
        <v>141</v>
      </c>
      <c r="AV292" s="14" t="s">
        <v>129</v>
      </c>
      <c r="AW292" s="14" t="s">
        <v>32</v>
      </c>
      <c r="AX292" s="14" t="s">
        <v>86</v>
      </c>
      <c r="AY292" s="241" t="s">
        <v>121</v>
      </c>
    </row>
    <row r="293" spans="1:65" s="2" customFormat="1" ht="21.75" customHeight="1">
      <c r="A293" s="34"/>
      <c r="B293" s="35"/>
      <c r="C293" s="203" t="s">
        <v>336</v>
      </c>
      <c r="D293" s="203" t="s">
        <v>124</v>
      </c>
      <c r="E293" s="204" t="s">
        <v>337</v>
      </c>
      <c r="F293" s="205" t="s">
        <v>338</v>
      </c>
      <c r="G293" s="206" t="s">
        <v>258</v>
      </c>
      <c r="H293" s="207">
        <v>530.84299999999996</v>
      </c>
      <c r="I293" s="208"/>
      <c r="J293" s="209">
        <f>ROUND(I293*H293,2)</f>
        <v>0</v>
      </c>
      <c r="K293" s="205" t="s">
        <v>128</v>
      </c>
      <c r="L293" s="39"/>
      <c r="M293" s="210" t="s">
        <v>1</v>
      </c>
      <c r="N293" s="211" t="s">
        <v>43</v>
      </c>
      <c r="O293" s="71"/>
      <c r="P293" s="212">
        <f>O293*H293</f>
        <v>0</v>
      </c>
      <c r="Q293" s="212">
        <v>6.0506299999999998E-4</v>
      </c>
      <c r="R293" s="212">
        <f>Q293*H293</f>
        <v>0.32119345810899996</v>
      </c>
      <c r="S293" s="212">
        <v>0</v>
      </c>
      <c r="T293" s="21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4" t="s">
        <v>129</v>
      </c>
      <c r="AT293" s="214" t="s">
        <v>124</v>
      </c>
      <c r="AU293" s="214" t="s">
        <v>141</v>
      </c>
      <c r="AY293" s="17" t="s">
        <v>121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7" t="s">
        <v>86</v>
      </c>
      <c r="BK293" s="215">
        <f>ROUND(I293*H293,2)</f>
        <v>0</v>
      </c>
      <c r="BL293" s="17" t="s">
        <v>129</v>
      </c>
      <c r="BM293" s="214" t="s">
        <v>339</v>
      </c>
    </row>
    <row r="294" spans="1:65" s="2" customFormat="1" ht="39">
      <c r="A294" s="34"/>
      <c r="B294" s="35"/>
      <c r="C294" s="36"/>
      <c r="D294" s="216" t="s">
        <v>131</v>
      </c>
      <c r="E294" s="36"/>
      <c r="F294" s="217" t="s">
        <v>340</v>
      </c>
      <c r="G294" s="36"/>
      <c r="H294" s="36"/>
      <c r="I294" s="115"/>
      <c r="J294" s="36"/>
      <c r="K294" s="36"/>
      <c r="L294" s="39"/>
      <c r="M294" s="218"/>
      <c r="N294" s="219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131</v>
      </c>
      <c r="AU294" s="17" t="s">
        <v>141</v>
      </c>
    </row>
    <row r="295" spans="1:65" s="15" customFormat="1" ht="11.25">
      <c r="B295" s="252"/>
      <c r="C295" s="253"/>
      <c r="D295" s="216" t="s">
        <v>133</v>
      </c>
      <c r="E295" s="254" t="s">
        <v>1</v>
      </c>
      <c r="F295" s="255" t="s">
        <v>341</v>
      </c>
      <c r="G295" s="253"/>
      <c r="H295" s="254" t="s">
        <v>1</v>
      </c>
      <c r="I295" s="256"/>
      <c r="J295" s="253"/>
      <c r="K295" s="253"/>
      <c r="L295" s="257"/>
      <c r="M295" s="258"/>
      <c r="N295" s="259"/>
      <c r="O295" s="259"/>
      <c r="P295" s="259"/>
      <c r="Q295" s="259"/>
      <c r="R295" s="259"/>
      <c r="S295" s="259"/>
      <c r="T295" s="260"/>
      <c r="AT295" s="261" t="s">
        <v>133</v>
      </c>
      <c r="AU295" s="261" t="s">
        <v>141</v>
      </c>
      <c r="AV295" s="15" t="s">
        <v>86</v>
      </c>
      <c r="AW295" s="15" t="s">
        <v>32</v>
      </c>
      <c r="AX295" s="15" t="s">
        <v>78</v>
      </c>
      <c r="AY295" s="261" t="s">
        <v>121</v>
      </c>
    </row>
    <row r="296" spans="1:65" s="13" customFormat="1" ht="11.25">
      <c r="B296" s="220"/>
      <c r="C296" s="221"/>
      <c r="D296" s="216" t="s">
        <v>133</v>
      </c>
      <c r="E296" s="222" t="s">
        <v>1</v>
      </c>
      <c r="F296" s="223" t="s">
        <v>342</v>
      </c>
      <c r="G296" s="221"/>
      <c r="H296" s="224">
        <v>530.84299999999996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AT296" s="230" t="s">
        <v>133</v>
      </c>
      <c r="AU296" s="230" t="s">
        <v>141</v>
      </c>
      <c r="AV296" s="13" t="s">
        <v>88</v>
      </c>
      <c r="AW296" s="13" t="s">
        <v>32</v>
      </c>
      <c r="AX296" s="13" t="s">
        <v>78</v>
      </c>
      <c r="AY296" s="230" t="s">
        <v>121</v>
      </c>
    </row>
    <row r="297" spans="1:65" s="14" customFormat="1" ht="11.25">
      <c r="B297" s="231"/>
      <c r="C297" s="232"/>
      <c r="D297" s="216" t="s">
        <v>133</v>
      </c>
      <c r="E297" s="233" t="s">
        <v>1</v>
      </c>
      <c r="F297" s="234" t="s">
        <v>135</v>
      </c>
      <c r="G297" s="232"/>
      <c r="H297" s="235">
        <v>530.84299999999996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AT297" s="241" t="s">
        <v>133</v>
      </c>
      <c r="AU297" s="241" t="s">
        <v>141</v>
      </c>
      <c r="AV297" s="14" t="s">
        <v>129</v>
      </c>
      <c r="AW297" s="14" t="s">
        <v>32</v>
      </c>
      <c r="AX297" s="14" t="s">
        <v>86</v>
      </c>
      <c r="AY297" s="241" t="s">
        <v>121</v>
      </c>
    </row>
    <row r="298" spans="1:65" s="12" customFormat="1" ht="20.85" customHeight="1">
      <c r="B298" s="187"/>
      <c r="C298" s="188"/>
      <c r="D298" s="189" t="s">
        <v>77</v>
      </c>
      <c r="E298" s="201" t="s">
        <v>343</v>
      </c>
      <c r="F298" s="201" t="s">
        <v>344</v>
      </c>
      <c r="G298" s="188"/>
      <c r="H298" s="188"/>
      <c r="I298" s="191"/>
      <c r="J298" s="202">
        <f>BK298</f>
        <v>0</v>
      </c>
      <c r="K298" s="188"/>
      <c r="L298" s="193"/>
      <c r="M298" s="194"/>
      <c r="N298" s="195"/>
      <c r="O298" s="195"/>
      <c r="P298" s="196">
        <f>SUM(P299:P327)</f>
        <v>0</v>
      </c>
      <c r="Q298" s="195"/>
      <c r="R298" s="196">
        <f>SUM(R299:R327)</f>
        <v>0.8489464874999999</v>
      </c>
      <c r="S298" s="195"/>
      <c r="T298" s="197">
        <f>SUM(T299:T327)</f>
        <v>64.694739999999996</v>
      </c>
      <c r="AR298" s="198" t="s">
        <v>86</v>
      </c>
      <c r="AT298" s="199" t="s">
        <v>77</v>
      </c>
      <c r="AU298" s="199" t="s">
        <v>88</v>
      </c>
      <c r="AY298" s="198" t="s">
        <v>121</v>
      </c>
      <c r="BK298" s="200">
        <f>SUM(BK299:BK327)</f>
        <v>0</v>
      </c>
    </row>
    <row r="299" spans="1:65" s="2" customFormat="1" ht="21.75" customHeight="1">
      <c r="A299" s="34"/>
      <c r="B299" s="35"/>
      <c r="C299" s="203" t="s">
        <v>345</v>
      </c>
      <c r="D299" s="203" t="s">
        <v>124</v>
      </c>
      <c r="E299" s="204" t="s">
        <v>346</v>
      </c>
      <c r="F299" s="205" t="s">
        <v>347</v>
      </c>
      <c r="G299" s="206" t="s">
        <v>258</v>
      </c>
      <c r="H299" s="207">
        <v>21.05</v>
      </c>
      <c r="I299" s="208"/>
      <c r="J299" s="209">
        <f>ROUND(I299*H299,2)</f>
        <v>0</v>
      </c>
      <c r="K299" s="205" t="s">
        <v>128</v>
      </c>
      <c r="L299" s="39"/>
      <c r="M299" s="210" t="s">
        <v>1</v>
      </c>
      <c r="N299" s="211" t="s">
        <v>43</v>
      </c>
      <c r="O299" s="71"/>
      <c r="P299" s="212">
        <f>O299*H299</f>
        <v>0</v>
      </c>
      <c r="Q299" s="212">
        <v>3.6000000000000001E-5</v>
      </c>
      <c r="R299" s="212">
        <f>Q299*H299</f>
        <v>7.578000000000001E-4</v>
      </c>
      <c r="S299" s="212">
        <v>0</v>
      </c>
      <c r="T299" s="21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4" t="s">
        <v>129</v>
      </c>
      <c r="AT299" s="214" t="s">
        <v>124</v>
      </c>
      <c r="AU299" s="214" t="s">
        <v>141</v>
      </c>
      <c r="AY299" s="17" t="s">
        <v>121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7" t="s">
        <v>86</v>
      </c>
      <c r="BK299" s="215">
        <f>ROUND(I299*H299,2)</f>
        <v>0</v>
      </c>
      <c r="BL299" s="17" t="s">
        <v>129</v>
      </c>
      <c r="BM299" s="214" t="s">
        <v>348</v>
      </c>
    </row>
    <row r="300" spans="1:65" s="2" customFormat="1" ht="19.5">
      <c r="A300" s="34"/>
      <c r="B300" s="35"/>
      <c r="C300" s="36"/>
      <c r="D300" s="216" t="s">
        <v>131</v>
      </c>
      <c r="E300" s="36"/>
      <c r="F300" s="217" t="s">
        <v>349</v>
      </c>
      <c r="G300" s="36"/>
      <c r="H300" s="36"/>
      <c r="I300" s="115"/>
      <c r="J300" s="36"/>
      <c r="K300" s="36"/>
      <c r="L300" s="39"/>
      <c r="M300" s="218"/>
      <c r="N300" s="219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131</v>
      </c>
      <c r="AU300" s="17" t="s">
        <v>141</v>
      </c>
    </row>
    <row r="301" spans="1:65" s="15" customFormat="1" ht="11.25">
      <c r="B301" s="252"/>
      <c r="C301" s="253"/>
      <c r="D301" s="216" t="s">
        <v>133</v>
      </c>
      <c r="E301" s="254" t="s">
        <v>1</v>
      </c>
      <c r="F301" s="255" t="s">
        <v>350</v>
      </c>
      <c r="G301" s="253"/>
      <c r="H301" s="254" t="s">
        <v>1</v>
      </c>
      <c r="I301" s="256"/>
      <c r="J301" s="253"/>
      <c r="K301" s="253"/>
      <c r="L301" s="257"/>
      <c r="M301" s="258"/>
      <c r="N301" s="259"/>
      <c r="O301" s="259"/>
      <c r="P301" s="259"/>
      <c r="Q301" s="259"/>
      <c r="R301" s="259"/>
      <c r="S301" s="259"/>
      <c r="T301" s="260"/>
      <c r="AT301" s="261" t="s">
        <v>133</v>
      </c>
      <c r="AU301" s="261" t="s">
        <v>141</v>
      </c>
      <c r="AV301" s="15" t="s">
        <v>86</v>
      </c>
      <c r="AW301" s="15" t="s">
        <v>32</v>
      </c>
      <c r="AX301" s="15" t="s">
        <v>78</v>
      </c>
      <c r="AY301" s="261" t="s">
        <v>121</v>
      </c>
    </row>
    <row r="302" spans="1:65" s="13" customFormat="1" ht="11.25">
      <c r="B302" s="220"/>
      <c r="C302" s="221"/>
      <c r="D302" s="216" t="s">
        <v>133</v>
      </c>
      <c r="E302" s="222" t="s">
        <v>1</v>
      </c>
      <c r="F302" s="223" t="s">
        <v>351</v>
      </c>
      <c r="G302" s="221"/>
      <c r="H302" s="224">
        <v>21.05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133</v>
      </c>
      <c r="AU302" s="230" t="s">
        <v>141</v>
      </c>
      <c r="AV302" s="13" t="s">
        <v>88</v>
      </c>
      <c r="AW302" s="13" t="s">
        <v>32</v>
      </c>
      <c r="AX302" s="13" t="s">
        <v>78</v>
      </c>
      <c r="AY302" s="230" t="s">
        <v>121</v>
      </c>
    </row>
    <row r="303" spans="1:65" s="14" customFormat="1" ht="11.25">
      <c r="B303" s="231"/>
      <c r="C303" s="232"/>
      <c r="D303" s="216" t="s">
        <v>133</v>
      </c>
      <c r="E303" s="233" t="s">
        <v>1</v>
      </c>
      <c r="F303" s="234" t="s">
        <v>135</v>
      </c>
      <c r="G303" s="232"/>
      <c r="H303" s="235">
        <v>21.05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AT303" s="241" t="s">
        <v>133</v>
      </c>
      <c r="AU303" s="241" t="s">
        <v>141</v>
      </c>
      <c r="AV303" s="14" t="s">
        <v>129</v>
      </c>
      <c r="AW303" s="14" t="s">
        <v>32</v>
      </c>
      <c r="AX303" s="14" t="s">
        <v>86</v>
      </c>
      <c r="AY303" s="241" t="s">
        <v>121</v>
      </c>
    </row>
    <row r="304" spans="1:65" s="2" customFormat="1" ht="21.75" customHeight="1">
      <c r="A304" s="34"/>
      <c r="B304" s="35"/>
      <c r="C304" s="203" t="s">
        <v>352</v>
      </c>
      <c r="D304" s="203" t="s">
        <v>124</v>
      </c>
      <c r="E304" s="204" t="s">
        <v>353</v>
      </c>
      <c r="F304" s="205" t="s">
        <v>354</v>
      </c>
      <c r="G304" s="206" t="s">
        <v>258</v>
      </c>
      <c r="H304" s="207">
        <v>918.6</v>
      </c>
      <c r="I304" s="208"/>
      <c r="J304" s="209">
        <f>ROUND(I304*H304,2)</f>
        <v>0</v>
      </c>
      <c r="K304" s="205" t="s">
        <v>128</v>
      </c>
      <c r="L304" s="39"/>
      <c r="M304" s="210" t="s">
        <v>1</v>
      </c>
      <c r="N304" s="211" t="s">
        <v>43</v>
      </c>
      <c r="O304" s="71"/>
      <c r="P304" s="212">
        <f>O304*H304</f>
        <v>0</v>
      </c>
      <c r="Q304" s="212">
        <v>3.2499999999999999E-4</v>
      </c>
      <c r="R304" s="212">
        <f>Q304*H304</f>
        <v>0.298545</v>
      </c>
      <c r="S304" s="212">
        <v>0</v>
      </c>
      <c r="T304" s="21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4" t="s">
        <v>129</v>
      </c>
      <c r="AT304" s="214" t="s">
        <v>124</v>
      </c>
      <c r="AU304" s="214" t="s">
        <v>141</v>
      </c>
      <c r="AY304" s="17" t="s">
        <v>121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7" t="s">
        <v>86</v>
      </c>
      <c r="BK304" s="215">
        <f>ROUND(I304*H304,2)</f>
        <v>0</v>
      </c>
      <c r="BL304" s="17" t="s">
        <v>129</v>
      </c>
      <c r="BM304" s="214" t="s">
        <v>355</v>
      </c>
    </row>
    <row r="305" spans="1:65" s="2" customFormat="1" ht="19.5">
      <c r="A305" s="34"/>
      <c r="B305" s="35"/>
      <c r="C305" s="36"/>
      <c r="D305" s="216" t="s">
        <v>131</v>
      </c>
      <c r="E305" s="36"/>
      <c r="F305" s="217" t="s">
        <v>356</v>
      </c>
      <c r="G305" s="36"/>
      <c r="H305" s="36"/>
      <c r="I305" s="115"/>
      <c r="J305" s="36"/>
      <c r="K305" s="36"/>
      <c r="L305" s="39"/>
      <c r="M305" s="218"/>
      <c r="N305" s="219"/>
      <c r="O305" s="71"/>
      <c r="P305" s="71"/>
      <c r="Q305" s="71"/>
      <c r="R305" s="71"/>
      <c r="S305" s="71"/>
      <c r="T305" s="72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131</v>
      </c>
      <c r="AU305" s="17" t="s">
        <v>141</v>
      </c>
    </row>
    <row r="306" spans="1:65" s="15" customFormat="1" ht="11.25">
      <c r="B306" s="252"/>
      <c r="C306" s="253"/>
      <c r="D306" s="216" t="s">
        <v>133</v>
      </c>
      <c r="E306" s="254" t="s">
        <v>1</v>
      </c>
      <c r="F306" s="255" t="s">
        <v>357</v>
      </c>
      <c r="G306" s="253"/>
      <c r="H306" s="254" t="s">
        <v>1</v>
      </c>
      <c r="I306" s="256"/>
      <c r="J306" s="253"/>
      <c r="K306" s="253"/>
      <c r="L306" s="257"/>
      <c r="M306" s="258"/>
      <c r="N306" s="259"/>
      <c r="O306" s="259"/>
      <c r="P306" s="259"/>
      <c r="Q306" s="259"/>
      <c r="R306" s="259"/>
      <c r="S306" s="259"/>
      <c r="T306" s="260"/>
      <c r="AT306" s="261" t="s">
        <v>133</v>
      </c>
      <c r="AU306" s="261" t="s">
        <v>141</v>
      </c>
      <c r="AV306" s="15" t="s">
        <v>86</v>
      </c>
      <c r="AW306" s="15" t="s">
        <v>32</v>
      </c>
      <c r="AX306" s="15" t="s">
        <v>78</v>
      </c>
      <c r="AY306" s="261" t="s">
        <v>121</v>
      </c>
    </row>
    <row r="307" spans="1:65" s="13" customFormat="1" ht="11.25">
      <c r="B307" s="220"/>
      <c r="C307" s="221"/>
      <c r="D307" s="216" t="s">
        <v>133</v>
      </c>
      <c r="E307" s="222" t="s">
        <v>1</v>
      </c>
      <c r="F307" s="223" t="s">
        <v>358</v>
      </c>
      <c r="G307" s="221"/>
      <c r="H307" s="224">
        <v>918.6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133</v>
      </c>
      <c r="AU307" s="230" t="s">
        <v>141</v>
      </c>
      <c r="AV307" s="13" t="s">
        <v>88</v>
      </c>
      <c r="AW307" s="13" t="s">
        <v>32</v>
      </c>
      <c r="AX307" s="13" t="s">
        <v>78</v>
      </c>
      <c r="AY307" s="230" t="s">
        <v>121</v>
      </c>
    </row>
    <row r="308" spans="1:65" s="14" customFormat="1" ht="11.25">
      <c r="B308" s="231"/>
      <c r="C308" s="232"/>
      <c r="D308" s="216" t="s">
        <v>133</v>
      </c>
      <c r="E308" s="233" t="s">
        <v>1</v>
      </c>
      <c r="F308" s="234" t="s">
        <v>135</v>
      </c>
      <c r="G308" s="232"/>
      <c r="H308" s="235">
        <v>918.6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133</v>
      </c>
      <c r="AU308" s="241" t="s">
        <v>141</v>
      </c>
      <c r="AV308" s="14" t="s">
        <v>129</v>
      </c>
      <c r="AW308" s="14" t="s">
        <v>32</v>
      </c>
      <c r="AX308" s="14" t="s">
        <v>86</v>
      </c>
      <c r="AY308" s="241" t="s">
        <v>121</v>
      </c>
    </row>
    <row r="309" spans="1:65" s="2" customFormat="1" ht="16.5" customHeight="1">
      <c r="A309" s="34"/>
      <c r="B309" s="35"/>
      <c r="C309" s="203" t="s">
        <v>359</v>
      </c>
      <c r="D309" s="203" t="s">
        <v>124</v>
      </c>
      <c r="E309" s="204" t="s">
        <v>360</v>
      </c>
      <c r="F309" s="205" t="s">
        <v>361</v>
      </c>
      <c r="G309" s="206" t="s">
        <v>258</v>
      </c>
      <c r="H309" s="207">
        <v>939.65</v>
      </c>
      <c r="I309" s="208"/>
      <c r="J309" s="209">
        <f>ROUND(I309*H309,2)</f>
        <v>0</v>
      </c>
      <c r="K309" s="205" t="s">
        <v>128</v>
      </c>
      <c r="L309" s="39"/>
      <c r="M309" s="210" t="s">
        <v>1</v>
      </c>
      <c r="N309" s="211" t="s">
        <v>43</v>
      </c>
      <c r="O309" s="71"/>
      <c r="P309" s="212">
        <f>O309*H309</f>
        <v>0</v>
      </c>
      <c r="Q309" s="212">
        <v>3.7500000000000001E-6</v>
      </c>
      <c r="R309" s="212">
        <f>Q309*H309</f>
        <v>3.5236874999999999E-3</v>
      </c>
      <c r="S309" s="212">
        <v>0</v>
      </c>
      <c r="T309" s="21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4" t="s">
        <v>129</v>
      </c>
      <c r="AT309" s="214" t="s">
        <v>124</v>
      </c>
      <c r="AU309" s="214" t="s">
        <v>141</v>
      </c>
      <c r="AY309" s="17" t="s">
        <v>121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7" t="s">
        <v>86</v>
      </c>
      <c r="BK309" s="215">
        <f>ROUND(I309*H309,2)</f>
        <v>0</v>
      </c>
      <c r="BL309" s="17" t="s">
        <v>129</v>
      </c>
      <c r="BM309" s="214" t="s">
        <v>362</v>
      </c>
    </row>
    <row r="310" spans="1:65" s="2" customFormat="1" ht="19.5">
      <c r="A310" s="34"/>
      <c r="B310" s="35"/>
      <c r="C310" s="36"/>
      <c r="D310" s="216" t="s">
        <v>131</v>
      </c>
      <c r="E310" s="36"/>
      <c r="F310" s="217" t="s">
        <v>363</v>
      </c>
      <c r="G310" s="36"/>
      <c r="H310" s="36"/>
      <c r="I310" s="115"/>
      <c r="J310" s="36"/>
      <c r="K310" s="36"/>
      <c r="L310" s="39"/>
      <c r="M310" s="218"/>
      <c r="N310" s="219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131</v>
      </c>
      <c r="AU310" s="17" t="s">
        <v>141</v>
      </c>
    </row>
    <row r="311" spans="1:65" s="15" customFormat="1" ht="11.25">
      <c r="B311" s="252"/>
      <c r="C311" s="253"/>
      <c r="D311" s="216" t="s">
        <v>133</v>
      </c>
      <c r="E311" s="254" t="s">
        <v>1</v>
      </c>
      <c r="F311" s="255" t="s">
        <v>364</v>
      </c>
      <c r="G311" s="253"/>
      <c r="H311" s="254" t="s">
        <v>1</v>
      </c>
      <c r="I311" s="256"/>
      <c r="J311" s="253"/>
      <c r="K311" s="253"/>
      <c r="L311" s="257"/>
      <c r="M311" s="258"/>
      <c r="N311" s="259"/>
      <c r="O311" s="259"/>
      <c r="P311" s="259"/>
      <c r="Q311" s="259"/>
      <c r="R311" s="259"/>
      <c r="S311" s="259"/>
      <c r="T311" s="260"/>
      <c r="AT311" s="261" t="s">
        <v>133</v>
      </c>
      <c r="AU311" s="261" t="s">
        <v>141</v>
      </c>
      <c r="AV311" s="15" t="s">
        <v>86</v>
      </c>
      <c r="AW311" s="15" t="s">
        <v>32</v>
      </c>
      <c r="AX311" s="15" t="s">
        <v>78</v>
      </c>
      <c r="AY311" s="261" t="s">
        <v>121</v>
      </c>
    </row>
    <row r="312" spans="1:65" s="13" customFormat="1" ht="11.25">
      <c r="B312" s="220"/>
      <c r="C312" s="221"/>
      <c r="D312" s="216" t="s">
        <v>133</v>
      </c>
      <c r="E312" s="222" t="s">
        <v>1</v>
      </c>
      <c r="F312" s="223" t="s">
        <v>358</v>
      </c>
      <c r="G312" s="221"/>
      <c r="H312" s="224">
        <v>918.6</v>
      </c>
      <c r="I312" s="225"/>
      <c r="J312" s="221"/>
      <c r="K312" s="221"/>
      <c r="L312" s="226"/>
      <c r="M312" s="227"/>
      <c r="N312" s="228"/>
      <c r="O312" s="228"/>
      <c r="P312" s="228"/>
      <c r="Q312" s="228"/>
      <c r="R312" s="228"/>
      <c r="S312" s="228"/>
      <c r="T312" s="229"/>
      <c r="AT312" s="230" t="s">
        <v>133</v>
      </c>
      <c r="AU312" s="230" t="s">
        <v>141</v>
      </c>
      <c r="AV312" s="13" t="s">
        <v>88</v>
      </c>
      <c r="AW312" s="13" t="s">
        <v>32</v>
      </c>
      <c r="AX312" s="13" t="s">
        <v>78</v>
      </c>
      <c r="AY312" s="230" t="s">
        <v>121</v>
      </c>
    </row>
    <row r="313" spans="1:65" s="15" customFormat="1" ht="11.25">
      <c r="B313" s="252"/>
      <c r="C313" s="253"/>
      <c r="D313" s="216" t="s">
        <v>133</v>
      </c>
      <c r="E313" s="254" t="s">
        <v>1</v>
      </c>
      <c r="F313" s="255" t="s">
        <v>365</v>
      </c>
      <c r="G313" s="253"/>
      <c r="H313" s="254" t="s">
        <v>1</v>
      </c>
      <c r="I313" s="256"/>
      <c r="J313" s="253"/>
      <c r="K313" s="253"/>
      <c r="L313" s="257"/>
      <c r="M313" s="258"/>
      <c r="N313" s="259"/>
      <c r="O313" s="259"/>
      <c r="P313" s="259"/>
      <c r="Q313" s="259"/>
      <c r="R313" s="259"/>
      <c r="S313" s="259"/>
      <c r="T313" s="260"/>
      <c r="AT313" s="261" t="s">
        <v>133</v>
      </c>
      <c r="AU313" s="261" t="s">
        <v>141</v>
      </c>
      <c r="AV313" s="15" t="s">
        <v>86</v>
      </c>
      <c r="AW313" s="15" t="s">
        <v>32</v>
      </c>
      <c r="AX313" s="15" t="s">
        <v>78</v>
      </c>
      <c r="AY313" s="261" t="s">
        <v>121</v>
      </c>
    </row>
    <row r="314" spans="1:65" s="13" customFormat="1" ht="11.25">
      <c r="B314" s="220"/>
      <c r="C314" s="221"/>
      <c r="D314" s="216" t="s">
        <v>133</v>
      </c>
      <c r="E314" s="222" t="s">
        <v>1</v>
      </c>
      <c r="F314" s="223" t="s">
        <v>351</v>
      </c>
      <c r="G314" s="221"/>
      <c r="H314" s="224">
        <v>21.05</v>
      </c>
      <c r="I314" s="225"/>
      <c r="J314" s="221"/>
      <c r="K314" s="221"/>
      <c r="L314" s="226"/>
      <c r="M314" s="227"/>
      <c r="N314" s="228"/>
      <c r="O314" s="228"/>
      <c r="P314" s="228"/>
      <c r="Q314" s="228"/>
      <c r="R314" s="228"/>
      <c r="S314" s="228"/>
      <c r="T314" s="229"/>
      <c r="AT314" s="230" t="s">
        <v>133</v>
      </c>
      <c r="AU314" s="230" t="s">
        <v>141</v>
      </c>
      <c r="AV314" s="13" t="s">
        <v>88</v>
      </c>
      <c r="AW314" s="13" t="s">
        <v>32</v>
      </c>
      <c r="AX314" s="13" t="s">
        <v>78</v>
      </c>
      <c r="AY314" s="230" t="s">
        <v>121</v>
      </c>
    </row>
    <row r="315" spans="1:65" s="14" customFormat="1" ht="11.25">
      <c r="B315" s="231"/>
      <c r="C315" s="232"/>
      <c r="D315" s="216" t="s">
        <v>133</v>
      </c>
      <c r="E315" s="233" t="s">
        <v>1</v>
      </c>
      <c r="F315" s="234" t="s">
        <v>135</v>
      </c>
      <c r="G315" s="232"/>
      <c r="H315" s="235">
        <v>939.65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133</v>
      </c>
      <c r="AU315" s="241" t="s">
        <v>141</v>
      </c>
      <c r="AV315" s="14" t="s">
        <v>129</v>
      </c>
      <c r="AW315" s="14" t="s">
        <v>32</v>
      </c>
      <c r="AX315" s="14" t="s">
        <v>86</v>
      </c>
      <c r="AY315" s="241" t="s">
        <v>121</v>
      </c>
    </row>
    <row r="316" spans="1:65" s="2" customFormat="1" ht="21.75" customHeight="1">
      <c r="A316" s="34"/>
      <c r="B316" s="35"/>
      <c r="C316" s="203" t="s">
        <v>366</v>
      </c>
      <c r="D316" s="203" t="s">
        <v>124</v>
      </c>
      <c r="E316" s="204" t="s">
        <v>367</v>
      </c>
      <c r="F316" s="205" t="s">
        <v>368</v>
      </c>
      <c r="G316" s="206" t="s">
        <v>187</v>
      </c>
      <c r="H316" s="207">
        <v>3234.7370000000001</v>
      </c>
      <c r="I316" s="208"/>
      <c r="J316" s="209">
        <f>ROUND(I316*H316,2)</f>
        <v>0</v>
      </c>
      <c r="K316" s="205" t="s">
        <v>128</v>
      </c>
      <c r="L316" s="39"/>
      <c r="M316" s="210" t="s">
        <v>1</v>
      </c>
      <c r="N316" s="211" t="s">
        <v>43</v>
      </c>
      <c r="O316" s="71"/>
      <c r="P316" s="212">
        <f>O316*H316</f>
        <v>0</v>
      </c>
      <c r="Q316" s="212">
        <v>0</v>
      </c>
      <c r="R316" s="212">
        <f>Q316*H316</f>
        <v>0</v>
      </c>
      <c r="S316" s="212">
        <v>0.02</v>
      </c>
      <c r="T316" s="213">
        <f>S316*H316</f>
        <v>64.694739999999996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4" t="s">
        <v>129</v>
      </c>
      <c r="AT316" s="214" t="s">
        <v>124</v>
      </c>
      <c r="AU316" s="214" t="s">
        <v>141</v>
      </c>
      <c r="AY316" s="17" t="s">
        <v>121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7" t="s">
        <v>86</v>
      </c>
      <c r="BK316" s="215">
        <f>ROUND(I316*H316,2)</f>
        <v>0</v>
      </c>
      <c r="BL316" s="17" t="s">
        <v>129</v>
      </c>
      <c r="BM316" s="214" t="s">
        <v>369</v>
      </c>
    </row>
    <row r="317" spans="1:65" s="2" customFormat="1" ht="39">
      <c r="A317" s="34"/>
      <c r="B317" s="35"/>
      <c r="C317" s="36"/>
      <c r="D317" s="216" t="s">
        <v>131</v>
      </c>
      <c r="E317" s="36"/>
      <c r="F317" s="217" t="s">
        <v>370</v>
      </c>
      <c r="G317" s="36"/>
      <c r="H317" s="36"/>
      <c r="I317" s="115"/>
      <c r="J317" s="36"/>
      <c r="K317" s="36"/>
      <c r="L317" s="39"/>
      <c r="M317" s="218"/>
      <c r="N317" s="219"/>
      <c r="O317" s="71"/>
      <c r="P317" s="71"/>
      <c r="Q317" s="71"/>
      <c r="R317" s="71"/>
      <c r="S317" s="71"/>
      <c r="T317" s="7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131</v>
      </c>
      <c r="AU317" s="17" t="s">
        <v>141</v>
      </c>
    </row>
    <row r="318" spans="1:65" s="15" customFormat="1" ht="11.25">
      <c r="B318" s="252"/>
      <c r="C318" s="253"/>
      <c r="D318" s="216" t="s">
        <v>133</v>
      </c>
      <c r="E318" s="254" t="s">
        <v>1</v>
      </c>
      <c r="F318" s="255" t="s">
        <v>190</v>
      </c>
      <c r="G318" s="253"/>
      <c r="H318" s="254" t="s">
        <v>1</v>
      </c>
      <c r="I318" s="256"/>
      <c r="J318" s="253"/>
      <c r="K318" s="253"/>
      <c r="L318" s="257"/>
      <c r="M318" s="258"/>
      <c r="N318" s="259"/>
      <c r="O318" s="259"/>
      <c r="P318" s="259"/>
      <c r="Q318" s="259"/>
      <c r="R318" s="259"/>
      <c r="S318" s="259"/>
      <c r="T318" s="260"/>
      <c r="AT318" s="261" t="s">
        <v>133</v>
      </c>
      <c r="AU318" s="261" t="s">
        <v>141</v>
      </c>
      <c r="AV318" s="15" t="s">
        <v>86</v>
      </c>
      <c r="AW318" s="15" t="s">
        <v>32</v>
      </c>
      <c r="AX318" s="15" t="s">
        <v>78</v>
      </c>
      <c r="AY318" s="261" t="s">
        <v>121</v>
      </c>
    </row>
    <row r="319" spans="1:65" s="13" customFormat="1" ht="11.25">
      <c r="B319" s="220"/>
      <c r="C319" s="221"/>
      <c r="D319" s="216" t="s">
        <v>133</v>
      </c>
      <c r="E319" s="222" t="s">
        <v>1</v>
      </c>
      <c r="F319" s="223" t="s">
        <v>191</v>
      </c>
      <c r="G319" s="221"/>
      <c r="H319" s="224">
        <v>3173.7629999999999</v>
      </c>
      <c r="I319" s="225"/>
      <c r="J319" s="221"/>
      <c r="K319" s="221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133</v>
      </c>
      <c r="AU319" s="230" t="s">
        <v>141</v>
      </c>
      <c r="AV319" s="13" t="s">
        <v>88</v>
      </c>
      <c r="AW319" s="13" t="s">
        <v>32</v>
      </c>
      <c r="AX319" s="13" t="s">
        <v>78</v>
      </c>
      <c r="AY319" s="230" t="s">
        <v>121</v>
      </c>
    </row>
    <row r="320" spans="1:65" s="15" customFormat="1" ht="11.25">
      <c r="B320" s="252"/>
      <c r="C320" s="253"/>
      <c r="D320" s="216" t="s">
        <v>133</v>
      </c>
      <c r="E320" s="254" t="s">
        <v>1</v>
      </c>
      <c r="F320" s="255" t="s">
        <v>192</v>
      </c>
      <c r="G320" s="253"/>
      <c r="H320" s="254" t="s">
        <v>1</v>
      </c>
      <c r="I320" s="256"/>
      <c r="J320" s="253"/>
      <c r="K320" s="253"/>
      <c r="L320" s="257"/>
      <c r="M320" s="258"/>
      <c r="N320" s="259"/>
      <c r="O320" s="259"/>
      <c r="P320" s="259"/>
      <c r="Q320" s="259"/>
      <c r="R320" s="259"/>
      <c r="S320" s="259"/>
      <c r="T320" s="260"/>
      <c r="AT320" s="261" t="s">
        <v>133</v>
      </c>
      <c r="AU320" s="261" t="s">
        <v>141</v>
      </c>
      <c r="AV320" s="15" t="s">
        <v>86</v>
      </c>
      <c r="AW320" s="15" t="s">
        <v>32</v>
      </c>
      <c r="AX320" s="15" t="s">
        <v>78</v>
      </c>
      <c r="AY320" s="261" t="s">
        <v>121</v>
      </c>
    </row>
    <row r="321" spans="1:65" s="13" customFormat="1" ht="11.25">
      <c r="B321" s="220"/>
      <c r="C321" s="221"/>
      <c r="D321" s="216" t="s">
        <v>133</v>
      </c>
      <c r="E321" s="222" t="s">
        <v>1</v>
      </c>
      <c r="F321" s="223" t="s">
        <v>193</v>
      </c>
      <c r="G321" s="221"/>
      <c r="H321" s="224">
        <v>60.973999999999997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133</v>
      </c>
      <c r="AU321" s="230" t="s">
        <v>141</v>
      </c>
      <c r="AV321" s="13" t="s">
        <v>88</v>
      </c>
      <c r="AW321" s="13" t="s">
        <v>32</v>
      </c>
      <c r="AX321" s="13" t="s">
        <v>78</v>
      </c>
      <c r="AY321" s="230" t="s">
        <v>121</v>
      </c>
    </row>
    <row r="322" spans="1:65" s="14" customFormat="1" ht="11.25">
      <c r="B322" s="231"/>
      <c r="C322" s="232"/>
      <c r="D322" s="216" t="s">
        <v>133</v>
      </c>
      <c r="E322" s="233" t="s">
        <v>1</v>
      </c>
      <c r="F322" s="234" t="s">
        <v>135</v>
      </c>
      <c r="G322" s="232"/>
      <c r="H322" s="235">
        <v>3234.7370000000001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AT322" s="241" t="s">
        <v>133</v>
      </c>
      <c r="AU322" s="241" t="s">
        <v>141</v>
      </c>
      <c r="AV322" s="14" t="s">
        <v>129</v>
      </c>
      <c r="AW322" s="14" t="s">
        <v>32</v>
      </c>
      <c r="AX322" s="14" t="s">
        <v>86</v>
      </c>
      <c r="AY322" s="241" t="s">
        <v>121</v>
      </c>
    </row>
    <row r="323" spans="1:65" s="2" customFormat="1" ht="21.75" customHeight="1">
      <c r="A323" s="34"/>
      <c r="B323" s="35"/>
      <c r="C323" s="203" t="s">
        <v>371</v>
      </c>
      <c r="D323" s="203" t="s">
        <v>124</v>
      </c>
      <c r="E323" s="204" t="s">
        <v>372</v>
      </c>
      <c r="F323" s="205" t="s">
        <v>373</v>
      </c>
      <c r="G323" s="206" t="s">
        <v>258</v>
      </c>
      <c r="H323" s="207">
        <v>36</v>
      </c>
      <c r="I323" s="208"/>
      <c r="J323" s="209">
        <f>ROUND(I323*H323,2)</f>
        <v>0</v>
      </c>
      <c r="K323" s="205" t="s">
        <v>128</v>
      </c>
      <c r="L323" s="39"/>
      <c r="M323" s="210" t="s">
        <v>1</v>
      </c>
      <c r="N323" s="211" t="s">
        <v>43</v>
      </c>
      <c r="O323" s="71"/>
      <c r="P323" s="212">
        <f>O323*H323</f>
        <v>0</v>
      </c>
      <c r="Q323" s="212">
        <v>1.5169999999999999E-2</v>
      </c>
      <c r="R323" s="212">
        <f>Q323*H323</f>
        <v>0.54611999999999994</v>
      </c>
      <c r="S323" s="212">
        <v>0</v>
      </c>
      <c r="T323" s="21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4" t="s">
        <v>129</v>
      </c>
      <c r="AT323" s="214" t="s">
        <v>124</v>
      </c>
      <c r="AU323" s="214" t="s">
        <v>141</v>
      </c>
      <c r="AY323" s="17" t="s">
        <v>121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7" t="s">
        <v>86</v>
      </c>
      <c r="BK323" s="215">
        <f>ROUND(I323*H323,2)</f>
        <v>0</v>
      </c>
      <c r="BL323" s="17" t="s">
        <v>129</v>
      </c>
      <c r="BM323" s="214" t="s">
        <v>374</v>
      </c>
    </row>
    <row r="324" spans="1:65" s="2" customFormat="1" ht="19.5">
      <c r="A324" s="34"/>
      <c r="B324" s="35"/>
      <c r="C324" s="36"/>
      <c r="D324" s="216" t="s">
        <v>131</v>
      </c>
      <c r="E324" s="36"/>
      <c r="F324" s="217" t="s">
        <v>375</v>
      </c>
      <c r="G324" s="36"/>
      <c r="H324" s="36"/>
      <c r="I324" s="115"/>
      <c r="J324" s="36"/>
      <c r="K324" s="36"/>
      <c r="L324" s="39"/>
      <c r="M324" s="218"/>
      <c r="N324" s="219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131</v>
      </c>
      <c r="AU324" s="17" t="s">
        <v>141</v>
      </c>
    </row>
    <row r="325" spans="1:65" s="15" customFormat="1" ht="11.25">
      <c r="B325" s="252"/>
      <c r="C325" s="253"/>
      <c r="D325" s="216" t="s">
        <v>133</v>
      </c>
      <c r="E325" s="254" t="s">
        <v>1</v>
      </c>
      <c r="F325" s="255" t="s">
        <v>376</v>
      </c>
      <c r="G325" s="253"/>
      <c r="H325" s="254" t="s">
        <v>1</v>
      </c>
      <c r="I325" s="256"/>
      <c r="J325" s="253"/>
      <c r="K325" s="253"/>
      <c r="L325" s="257"/>
      <c r="M325" s="258"/>
      <c r="N325" s="259"/>
      <c r="O325" s="259"/>
      <c r="P325" s="259"/>
      <c r="Q325" s="259"/>
      <c r="R325" s="259"/>
      <c r="S325" s="259"/>
      <c r="T325" s="260"/>
      <c r="AT325" s="261" t="s">
        <v>133</v>
      </c>
      <c r="AU325" s="261" t="s">
        <v>141</v>
      </c>
      <c r="AV325" s="15" t="s">
        <v>86</v>
      </c>
      <c r="AW325" s="15" t="s">
        <v>32</v>
      </c>
      <c r="AX325" s="15" t="s">
        <v>78</v>
      </c>
      <c r="AY325" s="261" t="s">
        <v>121</v>
      </c>
    </row>
    <row r="326" spans="1:65" s="13" customFormat="1" ht="11.25">
      <c r="B326" s="220"/>
      <c r="C326" s="221"/>
      <c r="D326" s="216" t="s">
        <v>133</v>
      </c>
      <c r="E326" s="222" t="s">
        <v>1</v>
      </c>
      <c r="F326" s="223" t="s">
        <v>326</v>
      </c>
      <c r="G326" s="221"/>
      <c r="H326" s="224">
        <v>36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133</v>
      </c>
      <c r="AU326" s="230" t="s">
        <v>141</v>
      </c>
      <c r="AV326" s="13" t="s">
        <v>88</v>
      </c>
      <c r="AW326" s="13" t="s">
        <v>32</v>
      </c>
      <c r="AX326" s="13" t="s">
        <v>78</v>
      </c>
      <c r="AY326" s="230" t="s">
        <v>121</v>
      </c>
    </row>
    <row r="327" spans="1:65" s="14" customFormat="1" ht="11.25">
      <c r="B327" s="231"/>
      <c r="C327" s="232"/>
      <c r="D327" s="216" t="s">
        <v>133</v>
      </c>
      <c r="E327" s="233" t="s">
        <v>1</v>
      </c>
      <c r="F327" s="234" t="s">
        <v>135</v>
      </c>
      <c r="G327" s="232"/>
      <c r="H327" s="235">
        <v>36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133</v>
      </c>
      <c r="AU327" s="241" t="s">
        <v>141</v>
      </c>
      <c r="AV327" s="14" t="s">
        <v>129</v>
      </c>
      <c r="AW327" s="14" t="s">
        <v>32</v>
      </c>
      <c r="AX327" s="14" t="s">
        <v>86</v>
      </c>
      <c r="AY327" s="241" t="s">
        <v>121</v>
      </c>
    </row>
    <row r="328" spans="1:65" s="12" customFormat="1" ht="22.9" customHeight="1">
      <c r="B328" s="187"/>
      <c r="C328" s="188"/>
      <c r="D328" s="189" t="s">
        <v>77</v>
      </c>
      <c r="E328" s="201" t="s">
        <v>377</v>
      </c>
      <c r="F328" s="201" t="s">
        <v>378</v>
      </c>
      <c r="G328" s="188"/>
      <c r="H328" s="188"/>
      <c r="I328" s="191"/>
      <c r="J328" s="202">
        <f>BK328</f>
        <v>0</v>
      </c>
      <c r="K328" s="188"/>
      <c r="L328" s="193"/>
      <c r="M328" s="194"/>
      <c r="N328" s="195"/>
      <c r="O328" s="195"/>
      <c r="P328" s="196">
        <f>SUM(P329:P342)</f>
        <v>0</v>
      </c>
      <c r="Q328" s="195"/>
      <c r="R328" s="196">
        <f>SUM(R329:R342)</f>
        <v>0</v>
      </c>
      <c r="S328" s="195"/>
      <c r="T328" s="197">
        <f>SUM(T329:T342)</f>
        <v>0</v>
      </c>
      <c r="AR328" s="198" t="s">
        <v>86</v>
      </c>
      <c r="AT328" s="199" t="s">
        <v>77</v>
      </c>
      <c r="AU328" s="199" t="s">
        <v>86</v>
      </c>
      <c r="AY328" s="198" t="s">
        <v>121</v>
      </c>
      <c r="BK328" s="200">
        <f>SUM(BK329:BK342)</f>
        <v>0</v>
      </c>
    </row>
    <row r="329" spans="1:65" s="2" customFormat="1" ht="21.75" customHeight="1">
      <c r="A329" s="34"/>
      <c r="B329" s="35"/>
      <c r="C329" s="203" t="s">
        <v>379</v>
      </c>
      <c r="D329" s="203" t="s">
        <v>124</v>
      </c>
      <c r="E329" s="204" t="s">
        <v>380</v>
      </c>
      <c r="F329" s="205" t="s">
        <v>381</v>
      </c>
      <c r="G329" s="206" t="s">
        <v>265</v>
      </c>
      <c r="H329" s="207">
        <v>940.85900000000004</v>
      </c>
      <c r="I329" s="208"/>
      <c r="J329" s="209">
        <f>ROUND(I329*H329,2)</f>
        <v>0</v>
      </c>
      <c r="K329" s="205" t="s">
        <v>128</v>
      </c>
      <c r="L329" s="39"/>
      <c r="M329" s="210" t="s">
        <v>1</v>
      </c>
      <c r="N329" s="211" t="s">
        <v>43</v>
      </c>
      <c r="O329" s="71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4" t="s">
        <v>129</v>
      </c>
      <c r="AT329" s="214" t="s">
        <v>124</v>
      </c>
      <c r="AU329" s="214" t="s">
        <v>88</v>
      </c>
      <c r="AY329" s="17" t="s">
        <v>121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7" t="s">
        <v>86</v>
      </c>
      <c r="BK329" s="215">
        <f>ROUND(I329*H329,2)</f>
        <v>0</v>
      </c>
      <c r="BL329" s="17" t="s">
        <v>129</v>
      </c>
      <c r="BM329" s="214" t="s">
        <v>382</v>
      </c>
    </row>
    <row r="330" spans="1:65" s="2" customFormat="1" ht="29.25">
      <c r="A330" s="34"/>
      <c r="B330" s="35"/>
      <c r="C330" s="36"/>
      <c r="D330" s="216" t="s">
        <v>131</v>
      </c>
      <c r="E330" s="36"/>
      <c r="F330" s="217" t="s">
        <v>383</v>
      </c>
      <c r="G330" s="36"/>
      <c r="H330" s="36"/>
      <c r="I330" s="115"/>
      <c r="J330" s="36"/>
      <c r="K330" s="36"/>
      <c r="L330" s="39"/>
      <c r="M330" s="218"/>
      <c r="N330" s="219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131</v>
      </c>
      <c r="AU330" s="17" t="s">
        <v>88</v>
      </c>
    </row>
    <row r="331" spans="1:65" s="15" customFormat="1" ht="11.25">
      <c r="B331" s="252"/>
      <c r="C331" s="253"/>
      <c r="D331" s="216" t="s">
        <v>133</v>
      </c>
      <c r="E331" s="254" t="s">
        <v>1</v>
      </c>
      <c r="F331" s="255" t="s">
        <v>384</v>
      </c>
      <c r="G331" s="253"/>
      <c r="H331" s="254" t="s">
        <v>1</v>
      </c>
      <c r="I331" s="256"/>
      <c r="J331" s="253"/>
      <c r="K331" s="253"/>
      <c r="L331" s="257"/>
      <c r="M331" s="258"/>
      <c r="N331" s="259"/>
      <c r="O331" s="259"/>
      <c r="P331" s="259"/>
      <c r="Q331" s="259"/>
      <c r="R331" s="259"/>
      <c r="S331" s="259"/>
      <c r="T331" s="260"/>
      <c r="AT331" s="261" t="s">
        <v>133</v>
      </c>
      <c r="AU331" s="261" t="s">
        <v>88</v>
      </c>
      <c r="AV331" s="15" t="s">
        <v>86</v>
      </c>
      <c r="AW331" s="15" t="s">
        <v>32</v>
      </c>
      <c r="AX331" s="15" t="s">
        <v>78</v>
      </c>
      <c r="AY331" s="261" t="s">
        <v>121</v>
      </c>
    </row>
    <row r="332" spans="1:65" s="13" customFormat="1" ht="11.25">
      <c r="B332" s="220"/>
      <c r="C332" s="221"/>
      <c r="D332" s="216" t="s">
        <v>133</v>
      </c>
      <c r="E332" s="222" t="s">
        <v>1</v>
      </c>
      <c r="F332" s="223" t="s">
        <v>385</v>
      </c>
      <c r="G332" s="221"/>
      <c r="H332" s="224">
        <v>838.43600000000004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133</v>
      </c>
      <c r="AU332" s="230" t="s">
        <v>88</v>
      </c>
      <c r="AV332" s="13" t="s">
        <v>88</v>
      </c>
      <c r="AW332" s="13" t="s">
        <v>32</v>
      </c>
      <c r="AX332" s="13" t="s">
        <v>78</v>
      </c>
      <c r="AY332" s="230" t="s">
        <v>121</v>
      </c>
    </row>
    <row r="333" spans="1:65" s="15" customFormat="1" ht="11.25">
      <c r="B333" s="252"/>
      <c r="C333" s="253"/>
      <c r="D333" s="216" t="s">
        <v>133</v>
      </c>
      <c r="E333" s="254" t="s">
        <v>1</v>
      </c>
      <c r="F333" s="255" t="s">
        <v>386</v>
      </c>
      <c r="G333" s="253"/>
      <c r="H333" s="254" t="s">
        <v>1</v>
      </c>
      <c r="I333" s="256"/>
      <c r="J333" s="253"/>
      <c r="K333" s="253"/>
      <c r="L333" s="257"/>
      <c r="M333" s="258"/>
      <c r="N333" s="259"/>
      <c r="O333" s="259"/>
      <c r="P333" s="259"/>
      <c r="Q333" s="259"/>
      <c r="R333" s="259"/>
      <c r="S333" s="259"/>
      <c r="T333" s="260"/>
      <c r="AT333" s="261" t="s">
        <v>133</v>
      </c>
      <c r="AU333" s="261" t="s">
        <v>88</v>
      </c>
      <c r="AV333" s="15" t="s">
        <v>86</v>
      </c>
      <c r="AW333" s="15" t="s">
        <v>32</v>
      </c>
      <c r="AX333" s="15" t="s">
        <v>78</v>
      </c>
      <c r="AY333" s="261" t="s">
        <v>121</v>
      </c>
    </row>
    <row r="334" spans="1:65" s="13" customFormat="1" ht="11.25">
      <c r="B334" s="220"/>
      <c r="C334" s="221"/>
      <c r="D334" s="216" t="s">
        <v>133</v>
      </c>
      <c r="E334" s="222" t="s">
        <v>1</v>
      </c>
      <c r="F334" s="223" t="s">
        <v>387</v>
      </c>
      <c r="G334" s="221"/>
      <c r="H334" s="224">
        <v>102.423</v>
      </c>
      <c r="I334" s="225"/>
      <c r="J334" s="221"/>
      <c r="K334" s="221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133</v>
      </c>
      <c r="AU334" s="230" t="s">
        <v>88</v>
      </c>
      <c r="AV334" s="13" t="s">
        <v>88</v>
      </c>
      <c r="AW334" s="13" t="s">
        <v>32</v>
      </c>
      <c r="AX334" s="13" t="s">
        <v>78</v>
      </c>
      <c r="AY334" s="230" t="s">
        <v>121</v>
      </c>
    </row>
    <row r="335" spans="1:65" s="14" customFormat="1" ht="11.25">
      <c r="B335" s="231"/>
      <c r="C335" s="232"/>
      <c r="D335" s="216" t="s">
        <v>133</v>
      </c>
      <c r="E335" s="233" t="s">
        <v>1</v>
      </c>
      <c r="F335" s="234" t="s">
        <v>135</v>
      </c>
      <c r="G335" s="232"/>
      <c r="H335" s="235">
        <v>940.85900000000004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133</v>
      </c>
      <c r="AU335" s="241" t="s">
        <v>88</v>
      </c>
      <c r="AV335" s="14" t="s">
        <v>129</v>
      </c>
      <c r="AW335" s="14" t="s">
        <v>32</v>
      </c>
      <c r="AX335" s="14" t="s">
        <v>86</v>
      </c>
      <c r="AY335" s="241" t="s">
        <v>121</v>
      </c>
    </row>
    <row r="336" spans="1:65" s="2" customFormat="1" ht="21.75" customHeight="1">
      <c r="A336" s="34"/>
      <c r="B336" s="35"/>
      <c r="C336" s="203" t="s">
        <v>388</v>
      </c>
      <c r="D336" s="203" t="s">
        <v>124</v>
      </c>
      <c r="E336" s="204" t="s">
        <v>389</v>
      </c>
      <c r="F336" s="205" t="s">
        <v>390</v>
      </c>
      <c r="G336" s="206" t="s">
        <v>265</v>
      </c>
      <c r="H336" s="207">
        <v>3763.4360000000001</v>
      </c>
      <c r="I336" s="208"/>
      <c r="J336" s="209">
        <f>ROUND(I336*H336,2)</f>
        <v>0</v>
      </c>
      <c r="K336" s="205" t="s">
        <v>128</v>
      </c>
      <c r="L336" s="39"/>
      <c r="M336" s="210" t="s">
        <v>1</v>
      </c>
      <c r="N336" s="211" t="s">
        <v>43</v>
      </c>
      <c r="O336" s="71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4" t="s">
        <v>129</v>
      </c>
      <c r="AT336" s="214" t="s">
        <v>124</v>
      </c>
      <c r="AU336" s="214" t="s">
        <v>88</v>
      </c>
      <c r="AY336" s="17" t="s">
        <v>121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7" t="s">
        <v>86</v>
      </c>
      <c r="BK336" s="215">
        <f>ROUND(I336*H336,2)</f>
        <v>0</v>
      </c>
      <c r="BL336" s="17" t="s">
        <v>129</v>
      </c>
      <c r="BM336" s="214" t="s">
        <v>391</v>
      </c>
    </row>
    <row r="337" spans="1:51" s="2" customFormat="1" ht="39">
      <c r="A337" s="34"/>
      <c r="B337" s="35"/>
      <c r="C337" s="36"/>
      <c r="D337" s="216" t="s">
        <v>131</v>
      </c>
      <c r="E337" s="36"/>
      <c r="F337" s="217" t="s">
        <v>392</v>
      </c>
      <c r="G337" s="36"/>
      <c r="H337" s="36"/>
      <c r="I337" s="115"/>
      <c r="J337" s="36"/>
      <c r="K337" s="36"/>
      <c r="L337" s="39"/>
      <c r="M337" s="218"/>
      <c r="N337" s="219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131</v>
      </c>
      <c r="AU337" s="17" t="s">
        <v>88</v>
      </c>
    </row>
    <row r="338" spans="1:51" s="15" customFormat="1" ht="11.25">
      <c r="B338" s="252"/>
      <c r="C338" s="253"/>
      <c r="D338" s="216" t="s">
        <v>133</v>
      </c>
      <c r="E338" s="254" t="s">
        <v>1</v>
      </c>
      <c r="F338" s="255" t="s">
        <v>384</v>
      </c>
      <c r="G338" s="253"/>
      <c r="H338" s="254" t="s">
        <v>1</v>
      </c>
      <c r="I338" s="256"/>
      <c r="J338" s="253"/>
      <c r="K338" s="253"/>
      <c r="L338" s="257"/>
      <c r="M338" s="258"/>
      <c r="N338" s="259"/>
      <c r="O338" s="259"/>
      <c r="P338" s="259"/>
      <c r="Q338" s="259"/>
      <c r="R338" s="259"/>
      <c r="S338" s="259"/>
      <c r="T338" s="260"/>
      <c r="AT338" s="261" t="s">
        <v>133</v>
      </c>
      <c r="AU338" s="261" t="s">
        <v>88</v>
      </c>
      <c r="AV338" s="15" t="s">
        <v>86</v>
      </c>
      <c r="AW338" s="15" t="s">
        <v>32</v>
      </c>
      <c r="AX338" s="15" t="s">
        <v>78</v>
      </c>
      <c r="AY338" s="261" t="s">
        <v>121</v>
      </c>
    </row>
    <row r="339" spans="1:51" s="13" customFormat="1" ht="11.25">
      <c r="B339" s="220"/>
      <c r="C339" s="221"/>
      <c r="D339" s="216" t="s">
        <v>133</v>
      </c>
      <c r="E339" s="222" t="s">
        <v>1</v>
      </c>
      <c r="F339" s="223" t="s">
        <v>393</v>
      </c>
      <c r="G339" s="221"/>
      <c r="H339" s="224">
        <v>3353.7440000000001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133</v>
      </c>
      <c r="AU339" s="230" t="s">
        <v>88</v>
      </c>
      <c r="AV339" s="13" t="s">
        <v>88</v>
      </c>
      <c r="AW339" s="13" t="s">
        <v>32</v>
      </c>
      <c r="AX339" s="13" t="s">
        <v>78</v>
      </c>
      <c r="AY339" s="230" t="s">
        <v>121</v>
      </c>
    </row>
    <row r="340" spans="1:51" s="15" customFormat="1" ht="11.25">
      <c r="B340" s="252"/>
      <c r="C340" s="253"/>
      <c r="D340" s="216" t="s">
        <v>133</v>
      </c>
      <c r="E340" s="254" t="s">
        <v>1</v>
      </c>
      <c r="F340" s="255" t="s">
        <v>386</v>
      </c>
      <c r="G340" s="253"/>
      <c r="H340" s="254" t="s">
        <v>1</v>
      </c>
      <c r="I340" s="256"/>
      <c r="J340" s="253"/>
      <c r="K340" s="253"/>
      <c r="L340" s="257"/>
      <c r="M340" s="258"/>
      <c r="N340" s="259"/>
      <c r="O340" s="259"/>
      <c r="P340" s="259"/>
      <c r="Q340" s="259"/>
      <c r="R340" s="259"/>
      <c r="S340" s="259"/>
      <c r="T340" s="260"/>
      <c r="AT340" s="261" t="s">
        <v>133</v>
      </c>
      <c r="AU340" s="261" t="s">
        <v>88</v>
      </c>
      <c r="AV340" s="15" t="s">
        <v>86</v>
      </c>
      <c r="AW340" s="15" t="s">
        <v>32</v>
      </c>
      <c r="AX340" s="15" t="s">
        <v>78</v>
      </c>
      <c r="AY340" s="261" t="s">
        <v>121</v>
      </c>
    </row>
    <row r="341" spans="1:51" s="13" customFormat="1" ht="11.25">
      <c r="B341" s="220"/>
      <c r="C341" s="221"/>
      <c r="D341" s="216" t="s">
        <v>133</v>
      </c>
      <c r="E341" s="222" t="s">
        <v>1</v>
      </c>
      <c r="F341" s="223" t="s">
        <v>394</v>
      </c>
      <c r="G341" s="221"/>
      <c r="H341" s="224">
        <v>409.69200000000001</v>
      </c>
      <c r="I341" s="225"/>
      <c r="J341" s="221"/>
      <c r="K341" s="221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133</v>
      </c>
      <c r="AU341" s="230" t="s">
        <v>88</v>
      </c>
      <c r="AV341" s="13" t="s">
        <v>88</v>
      </c>
      <c r="AW341" s="13" t="s">
        <v>32</v>
      </c>
      <c r="AX341" s="13" t="s">
        <v>78</v>
      </c>
      <c r="AY341" s="230" t="s">
        <v>121</v>
      </c>
    </row>
    <row r="342" spans="1:51" s="14" customFormat="1" ht="11.25">
      <c r="B342" s="231"/>
      <c r="C342" s="232"/>
      <c r="D342" s="216" t="s">
        <v>133</v>
      </c>
      <c r="E342" s="233" t="s">
        <v>1</v>
      </c>
      <c r="F342" s="234" t="s">
        <v>135</v>
      </c>
      <c r="G342" s="232"/>
      <c r="H342" s="235">
        <v>3763.4360000000001</v>
      </c>
      <c r="I342" s="236"/>
      <c r="J342" s="232"/>
      <c r="K342" s="232"/>
      <c r="L342" s="237"/>
      <c r="M342" s="262"/>
      <c r="N342" s="263"/>
      <c r="O342" s="263"/>
      <c r="P342" s="263"/>
      <c r="Q342" s="263"/>
      <c r="R342" s="263"/>
      <c r="S342" s="263"/>
      <c r="T342" s="264"/>
      <c r="AT342" s="241" t="s">
        <v>133</v>
      </c>
      <c r="AU342" s="241" t="s">
        <v>88</v>
      </c>
      <c r="AV342" s="14" t="s">
        <v>129</v>
      </c>
      <c r="AW342" s="14" t="s">
        <v>32</v>
      </c>
      <c r="AX342" s="14" t="s">
        <v>86</v>
      </c>
      <c r="AY342" s="241" t="s">
        <v>121</v>
      </c>
    </row>
    <row r="343" spans="1:51" s="2" customFormat="1" ht="6.95" customHeight="1">
      <c r="A343" s="34"/>
      <c r="B343" s="54"/>
      <c r="C343" s="55"/>
      <c r="D343" s="55"/>
      <c r="E343" s="55"/>
      <c r="F343" s="55"/>
      <c r="G343" s="55"/>
      <c r="H343" s="55"/>
      <c r="I343" s="152"/>
      <c r="J343" s="55"/>
      <c r="K343" s="55"/>
      <c r="L343" s="39"/>
      <c r="M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</row>
  </sheetData>
  <sheetProtection algorithmName="SHA-512" hashValue="WoLNR+89YbdLH5o1SwdxXwBkVkXASeFiFLtNyqAkymUNrL51z9NcS00cUvgAnFYGosNBHarXic5K+9ozEHOoRw==" saltValue="GF2LyaKYOs9e74vvoGaIMxO7sStdelAQPh3+CdlTzoisNtly6/NZwTox29qd8tVYqAbC84BkaOy4nE9oSoc9qQ==" spinCount="100000" sheet="1" objects="1" scenarios="1" formatColumns="0" formatRows="0" autoFilter="0"/>
  <autoFilter ref="C121:K342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7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88</v>
      </c>
    </row>
    <row r="4" spans="1:46" s="1" customFormat="1" ht="24.95" customHeight="1">
      <c r="B4" s="20"/>
      <c r="D4" s="112" t="s">
        <v>92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23.25" customHeight="1">
      <c r="B7" s="20"/>
      <c r="E7" s="311" t="str">
        <f>'Rekapitulace stavby'!K6</f>
        <v>OPRAVA SILNICE III21227 JINDŘICHOV_betonárka HRADIŠTĚ v km 0,135-1,500</v>
      </c>
      <c r="F7" s="312"/>
      <c r="G7" s="312"/>
      <c r="H7" s="312"/>
      <c r="I7" s="108"/>
      <c r="L7" s="20"/>
    </row>
    <row r="8" spans="1:46" s="2" customFormat="1" ht="12" customHeight="1">
      <c r="A8" s="34"/>
      <c r="B8" s="39"/>
      <c r="C8" s="34"/>
      <c r="D8" s="114" t="s">
        <v>93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395</v>
      </c>
      <c r="F9" s="314"/>
      <c r="G9" s="314"/>
      <c r="H9" s="314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19. 2. 2020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">
        <v>26</v>
      </c>
      <c r="F15" s="34"/>
      <c r="G15" s="34"/>
      <c r="H15" s="34"/>
      <c r="I15" s="117" t="s">
        <v>27</v>
      </c>
      <c r="J15" s="116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28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17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30</v>
      </c>
      <c r="E20" s="34"/>
      <c r="F20" s="34"/>
      <c r="G20" s="34"/>
      <c r="H20" s="34"/>
      <c r="I20" s="117" t="s">
        <v>25</v>
      </c>
      <c r="J20" s="116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">
        <v>31</v>
      </c>
      <c r="F21" s="34"/>
      <c r="G21" s="34"/>
      <c r="H21" s="34"/>
      <c r="I21" s="117" t="s">
        <v>27</v>
      </c>
      <c r="J21" s="116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33</v>
      </c>
      <c r="E23" s="34"/>
      <c r="F23" s="34"/>
      <c r="G23" s="34"/>
      <c r="H23" s="34"/>
      <c r="I23" s="117" t="s">
        <v>25</v>
      </c>
      <c r="J23" s="116" t="s">
        <v>34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">
        <v>35</v>
      </c>
      <c r="F24" s="34"/>
      <c r="G24" s="34"/>
      <c r="H24" s="34"/>
      <c r="I24" s="117" t="s">
        <v>27</v>
      </c>
      <c r="J24" s="116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36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7" t="s">
        <v>1</v>
      </c>
      <c r="F27" s="317"/>
      <c r="G27" s="317"/>
      <c r="H27" s="317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38</v>
      </c>
      <c r="E30" s="34"/>
      <c r="F30" s="34"/>
      <c r="G30" s="34"/>
      <c r="H30" s="34"/>
      <c r="I30" s="115"/>
      <c r="J30" s="126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40</v>
      </c>
      <c r="G32" s="34"/>
      <c r="H32" s="34"/>
      <c r="I32" s="128" t="s">
        <v>39</v>
      </c>
      <c r="J32" s="127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42</v>
      </c>
      <c r="E33" s="114" t="s">
        <v>43</v>
      </c>
      <c r="F33" s="130">
        <f>ROUND((SUM(BE117:BE165)),  2)</f>
        <v>0</v>
      </c>
      <c r="G33" s="34"/>
      <c r="H33" s="34"/>
      <c r="I33" s="131">
        <v>0.21</v>
      </c>
      <c r="J33" s="130">
        <f>ROUND(((SUM(BE117:BE165))*I33),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44</v>
      </c>
      <c r="F34" s="130">
        <f>ROUND((SUM(BF117:BF165)),  2)</f>
        <v>0</v>
      </c>
      <c r="G34" s="34"/>
      <c r="H34" s="34"/>
      <c r="I34" s="131">
        <v>0.15</v>
      </c>
      <c r="J34" s="130">
        <f>ROUND(((SUM(BF117:BF165))*I34),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45</v>
      </c>
      <c r="F35" s="130">
        <f>ROUND((SUM(BG117:BG165)),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46</v>
      </c>
      <c r="F36" s="130">
        <f>ROUND((SUM(BH117:BH165)),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47</v>
      </c>
      <c r="F37" s="130">
        <f>ROUND((SUM(BI117:BI165)),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48</v>
      </c>
      <c r="E39" s="134"/>
      <c r="F39" s="134"/>
      <c r="G39" s="135" t="s">
        <v>49</v>
      </c>
      <c r="H39" s="136" t="s">
        <v>50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51</v>
      </c>
      <c r="E50" s="141"/>
      <c r="F50" s="141"/>
      <c r="G50" s="140" t="s">
        <v>52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53</v>
      </c>
      <c r="E61" s="144"/>
      <c r="F61" s="145" t="s">
        <v>54</v>
      </c>
      <c r="G61" s="143" t="s">
        <v>53</v>
      </c>
      <c r="H61" s="144"/>
      <c r="I61" s="146"/>
      <c r="J61" s="147" t="s">
        <v>54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55</v>
      </c>
      <c r="E65" s="148"/>
      <c r="F65" s="148"/>
      <c r="G65" s="140" t="s">
        <v>56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53</v>
      </c>
      <c r="E76" s="144"/>
      <c r="F76" s="145" t="s">
        <v>54</v>
      </c>
      <c r="G76" s="143" t="s">
        <v>53</v>
      </c>
      <c r="H76" s="144"/>
      <c r="I76" s="146"/>
      <c r="J76" s="147" t="s">
        <v>54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95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3.25" customHeight="1">
      <c r="A85" s="34"/>
      <c r="B85" s="35"/>
      <c r="C85" s="36"/>
      <c r="D85" s="36"/>
      <c r="E85" s="318" t="str">
        <f>E7</f>
        <v>OPRAVA SILNICE III21227 JINDŘICHOV_betonárka HRADIŠTĚ v km 0,135-1,500</v>
      </c>
      <c r="F85" s="319"/>
      <c r="G85" s="319"/>
      <c r="H85" s="319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93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9" t="str">
        <f>E9</f>
        <v>VRN - Vedlejší rozpočtové náklady</v>
      </c>
      <c r="F87" s="320"/>
      <c r="G87" s="320"/>
      <c r="H87" s="320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Hradiště u Chebu, Jindřichov u Tršnic</v>
      </c>
      <c r="G89" s="36"/>
      <c r="H89" s="36"/>
      <c r="I89" s="117" t="s">
        <v>22</v>
      </c>
      <c r="J89" s="66" t="str">
        <f>IF(J12="","",J12)</f>
        <v>19. 2. 2020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Krajská správa a údržba silnic Karlovarského kraje</v>
      </c>
      <c r="G91" s="36"/>
      <c r="H91" s="36"/>
      <c r="I91" s="117" t="s">
        <v>30</v>
      </c>
      <c r="J91" s="32" t="str">
        <f>E21</f>
        <v>PROGEOCONT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7" t="s">
        <v>33</v>
      </c>
      <c r="J92" s="32" t="str">
        <f>E24</f>
        <v xml:space="preserve">SPRINCL s.r.o.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96</v>
      </c>
      <c r="D94" s="157"/>
      <c r="E94" s="157"/>
      <c r="F94" s="157"/>
      <c r="G94" s="157"/>
      <c r="H94" s="157"/>
      <c r="I94" s="158"/>
      <c r="J94" s="159" t="s">
        <v>97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98</v>
      </c>
      <c r="D96" s="36"/>
      <c r="E96" s="36"/>
      <c r="F96" s="36"/>
      <c r="G96" s="36"/>
      <c r="H96" s="36"/>
      <c r="I96" s="115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99</v>
      </c>
    </row>
    <row r="97" spans="1:31" s="9" customFormat="1" ht="24.95" customHeight="1">
      <c r="B97" s="161"/>
      <c r="C97" s="162"/>
      <c r="D97" s="163" t="s">
        <v>395</v>
      </c>
      <c r="E97" s="164"/>
      <c r="F97" s="164"/>
      <c r="G97" s="164"/>
      <c r="H97" s="164"/>
      <c r="I97" s="165"/>
      <c r="J97" s="166">
        <f>J118</f>
        <v>0</v>
      </c>
      <c r="K97" s="162"/>
      <c r="L97" s="167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115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152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155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106</v>
      </c>
      <c r="D104" s="36"/>
      <c r="E104" s="36"/>
      <c r="F104" s="36"/>
      <c r="G104" s="36"/>
      <c r="H104" s="36"/>
      <c r="I104" s="115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3.25" customHeight="1">
      <c r="A107" s="34"/>
      <c r="B107" s="35"/>
      <c r="C107" s="36"/>
      <c r="D107" s="36"/>
      <c r="E107" s="318" t="str">
        <f>E7</f>
        <v>OPRAVA SILNICE III21227 JINDŘICHOV_betonárka HRADIŠTĚ v km 0,135-1,500</v>
      </c>
      <c r="F107" s="319"/>
      <c r="G107" s="319"/>
      <c r="H107" s="319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93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89" t="str">
        <f>E9</f>
        <v>VRN - Vedlejší rozpočtové náklady</v>
      </c>
      <c r="F109" s="320"/>
      <c r="G109" s="320"/>
      <c r="H109" s="320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Hradiště u Chebu, Jindřichov u Tršnic</v>
      </c>
      <c r="G111" s="36"/>
      <c r="H111" s="36"/>
      <c r="I111" s="117" t="s">
        <v>22</v>
      </c>
      <c r="J111" s="66" t="str">
        <f>IF(J12="","",J12)</f>
        <v>19. 2. 2020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5.7" customHeight="1">
      <c r="A113" s="34"/>
      <c r="B113" s="35"/>
      <c r="C113" s="29" t="s">
        <v>24</v>
      </c>
      <c r="D113" s="36"/>
      <c r="E113" s="36"/>
      <c r="F113" s="27" t="str">
        <f>E15</f>
        <v>Krajská správa a údržba silnic Karlovarského kraje</v>
      </c>
      <c r="G113" s="36"/>
      <c r="H113" s="36"/>
      <c r="I113" s="117" t="s">
        <v>30</v>
      </c>
      <c r="J113" s="32" t="str">
        <f>E21</f>
        <v>PROGEOCONT s.r.o.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117" t="s">
        <v>33</v>
      </c>
      <c r="J114" s="32" t="str">
        <f>E24</f>
        <v xml:space="preserve">SPRINCL s.r.o.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75"/>
      <c r="B116" s="176"/>
      <c r="C116" s="177" t="s">
        <v>107</v>
      </c>
      <c r="D116" s="178" t="s">
        <v>63</v>
      </c>
      <c r="E116" s="178" t="s">
        <v>59</v>
      </c>
      <c r="F116" s="178" t="s">
        <v>60</v>
      </c>
      <c r="G116" s="178" t="s">
        <v>108</v>
      </c>
      <c r="H116" s="178" t="s">
        <v>109</v>
      </c>
      <c r="I116" s="179" t="s">
        <v>110</v>
      </c>
      <c r="J116" s="178" t="s">
        <v>97</v>
      </c>
      <c r="K116" s="180" t="s">
        <v>111</v>
      </c>
      <c r="L116" s="181"/>
      <c r="M116" s="75" t="s">
        <v>1</v>
      </c>
      <c r="N116" s="76" t="s">
        <v>42</v>
      </c>
      <c r="O116" s="76" t="s">
        <v>112</v>
      </c>
      <c r="P116" s="76" t="s">
        <v>113</v>
      </c>
      <c r="Q116" s="76" t="s">
        <v>114</v>
      </c>
      <c r="R116" s="76" t="s">
        <v>115</v>
      </c>
      <c r="S116" s="76" t="s">
        <v>116</v>
      </c>
      <c r="T116" s="77" t="s">
        <v>117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pans="1:65" s="2" customFormat="1" ht="22.9" customHeight="1">
      <c r="A117" s="34"/>
      <c r="B117" s="35"/>
      <c r="C117" s="82" t="s">
        <v>118</v>
      </c>
      <c r="D117" s="36"/>
      <c r="E117" s="36"/>
      <c r="F117" s="36"/>
      <c r="G117" s="36"/>
      <c r="H117" s="36"/>
      <c r="I117" s="115"/>
      <c r="J117" s="182">
        <f>BK117</f>
        <v>0</v>
      </c>
      <c r="K117" s="36"/>
      <c r="L117" s="39"/>
      <c r="M117" s="78"/>
      <c r="N117" s="183"/>
      <c r="O117" s="79"/>
      <c r="P117" s="184">
        <f>P118</f>
        <v>0</v>
      </c>
      <c r="Q117" s="79"/>
      <c r="R117" s="184">
        <f>R118</f>
        <v>0</v>
      </c>
      <c r="S117" s="79"/>
      <c r="T117" s="185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77</v>
      </c>
      <c r="AU117" s="17" t="s">
        <v>99</v>
      </c>
      <c r="BK117" s="186">
        <f>BK118</f>
        <v>0</v>
      </c>
    </row>
    <row r="118" spans="1:65" s="12" customFormat="1" ht="25.9" customHeight="1">
      <c r="B118" s="187"/>
      <c r="C118" s="188"/>
      <c r="D118" s="189" t="s">
        <v>77</v>
      </c>
      <c r="E118" s="190" t="s">
        <v>89</v>
      </c>
      <c r="F118" s="190" t="s">
        <v>90</v>
      </c>
      <c r="G118" s="188"/>
      <c r="H118" s="188"/>
      <c r="I118" s="191"/>
      <c r="J118" s="192">
        <f>BK118</f>
        <v>0</v>
      </c>
      <c r="K118" s="188"/>
      <c r="L118" s="193"/>
      <c r="M118" s="194"/>
      <c r="N118" s="195"/>
      <c r="O118" s="195"/>
      <c r="P118" s="196">
        <f>SUM(P119:P165)</f>
        <v>0</v>
      </c>
      <c r="Q118" s="195"/>
      <c r="R118" s="196">
        <f>SUM(R119:R165)</f>
        <v>0</v>
      </c>
      <c r="S118" s="195"/>
      <c r="T118" s="197">
        <f>SUM(T119:T165)</f>
        <v>0</v>
      </c>
      <c r="AR118" s="198" t="s">
        <v>150</v>
      </c>
      <c r="AT118" s="199" t="s">
        <v>77</v>
      </c>
      <c r="AU118" s="199" t="s">
        <v>78</v>
      </c>
      <c r="AY118" s="198" t="s">
        <v>121</v>
      </c>
      <c r="BK118" s="200">
        <f>SUM(BK119:BK165)</f>
        <v>0</v>
      </c>
    </row>
    <row r="119" spans="1:65" s="2" customFormat="1" ht="16.5" customHeight="1">
      <c r="A119" s="34"/>
      <c r="B119" s="35"/>
      <c r="C119" s="203" t="s">
        <v>86</v>
      </c>
      <c r="D119" s="203" t="s">
        <v>124</v>
      </c>
      <c r="E119" s="204" t="s">
        <v>396</v>
      </c>
      <c r="F119" s="205" t="s">
        <v>397</v>
      </c>
      <c r="G119" s="206" t="s">
        <v>398</v>
      </c>
      <c r="H119" s="207">
        <v>1</v>
      </c>
      <c r="I119" s="208"/>
      <c r="J119" s="209">
        <f>ROUND(I119*H119,2)</f>
        <v>0</v>
      </c>
      <c r="K119" s="205" t="s">
        <v>128</v>
      </c>
      <c r="L119" s="39"/>
      <c r="M119" s="210" t="s">
        <v>1</v>
      </c>
      <c r="N119" s="211" t="s">
        <v>43</v>
      </c>
      <c r="O119" s="71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4" t="s">
        <v>129</v>
      </c>
      <c r="AT119" s="214" t="s">
        <v>124</v>
      </c>
      <c r="AU119" s="214" t="s">
        <v>86</v>
      </c>
      <c r="AY119" s="17" t="s">
        <v>121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7" t="s">
        <v>86</v>
      </c>
      <c r="BK119" s="215">
        <f>ROUND(I119*H119,2)</f>
        <v>0</v>
      </c>
      <c r="BL119" s="17" t="s">
        <v>129</v>
      </c>
      <c r="BM119" s="214" t="s">
        <v>399</v>
      </c>
    </row>
    <row r="120" spans="1:65" s="2" customFormat="1" ht="11.25">
      <c r="A120" s="34"/>
      <c r="B120" s="35"/>
      <c r="C120" s="36"/>
      <c r="D120" s="216" t="s">
        <v>131</v>
      </c>
      <c r="E120" s="36"/>
      <c r="F120" s="217" t="s">
        <v>397</v>
      </c>
      <c r="G120" s="36"/>
      <c r="H120" s="36"/>
      <c r="I120" s="115"/>
      <c r="J120" s="36"/>
      <c r="K120" s="36"/>
      <c r="L120" s="39"/>
      <c r="M120" s="218"/>
      <c r="N120" s="219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131</v>
      </c>
      <c r="AU120" s="17" t="s">
        <v>86</v>
      </c>
    </row>
    <row r="121" spans="1:65" s="15" customFormat="1" ht="11.25">
      <c r="B121" s="252"/>
      <c r="C121" s="253"/>
      <c r="D121" s="216" t="s">
        <v>133</v>
      </c>
      <c r="E121" s="254" t="s">
        <v>1</v>
      </c>
      <c r="F121" s="255" t="s">
        <v>397</v>
      </c>
      <c r="G121" s="253"/>
      <c r="H121" s="254" t="s">
        <v>1</v>
      </c>
      <c r="I121" s="256"/>
      <c r="J121" s="253"/>
      <c r="K121" s="253"/>
      <c r="L121" s="257"/>
      <c r="M121" s="258"/>
      <c r="N121" s="259"/>
      <c r="O121" s="259"/>
      <c r="P121" s="259"/>
      <c r="Q121" s="259"/>
      <c r="R121" s="259"/>
      <c r="S121" s="259"/>
      <c r="T121" s="260"/>
      <c r="AT121" s="261" t="s">
        <v>133</v>
      </c>
      <c r="AU121" s="261" t="s">
        <v>86</v>
      </c>
      <c r="AV121" s="15" t="s">
        <v>86</v>
      </c>
      <c r="AW121" s="15" t="s">
        <v>32</v>
      </c>
      <c r="AX121" s="15" t="s">
        <v>78</v>
      </c>
      <c r="AY121" s="261" t="s">
        <v>121</v>
      </c>
    </row>
    <row r="122" spans="1:65" s="13" customFormat="1" ht="11.25">
      <c r="B122" s="220"/>
      <c r="C122" s="221"/>
      <c r="D122" s="216" t="s">
        <v>133</v>
      </c>
      <c r="E122" s="222" t="s">
        <v>1</v>
      </c>
      <c r="F122" s="223" t="s">
        <v>86</v>
      </c>
      <c r="G122" s="221"/>
      <c r="H122" s="224">
        <v>1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133</v>
      </c>
      <c r="AU122" s="230" t="s">
        <v>86</v>
      </c>
      <c r="AV122" s="13" t="s">
        <v>88</v>
      </c>
      <c r="AW122" s="13" t="s">
        <v>32</v>
      </c>
      <c r="AX122" s="13" t="s">
        <v>78</v>
      </c>
      <c r="AY122" s="230" t="s">
        <v>121</v>
      </c>
    </row>
    <row r="123" spans="1:65" s="14" customFormat="1" ht="11.25">
      <c r="B123" s="231"/>
      <c r="C123" s="232"/>
      <c r="D123" s="216" t="s">
        <v>133</v>
      </c>
      <c r="E123" s="233" t="s">
        <v>1</v>
      </c>
      <c r="F123" s="234" t="s">
        <v>135</v>
      </c>
      <c r="G123" s="232"/>
      <c r="H123" s="235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133</v>
      </c>
      <c r="AU123" s="241" t="s">
        <v>86</v>
      </c>
      <c r="AV123" s="14" t="s">
        <v>129</v>
      </c>
      <c r="AW123" s="14" t="s">
        <v>32</v>
      </c>
      <c r="AX123" s="14" t="s">
        <v>86</v>
      </c>
      <c r="AY123" s="241" t="s">
        <v>121</v>
      </c>
    </row>
    <row r="124" spans="1:65" s="2" customFormat="1" ht="16.5" customHeight="1">
      <c r="A124" s="34"/>
      <c r="B124" s="35"/>
      <c r="C124" s="203" t="s">
        <v>88</v>
      </c>
      <c r="D124" s="203" t="s">
        <v>124</v>
      </c>
      <c r="E124" s="204" t="s">
        <v>400</v>
      </c>
      <c r="F124" s="205" t="s">
        <v>401</v>
      </c>
      <c r="G124" s="206" t="s">
        <v>398</v>
      </c>
      <c r="H124" s="207">
        <v>1</v>
      </c>
      <c r="I124" s="208"/>
      <c r="J124" s="209">
        <f>ROUND(I124*H124,2)</f>
        <v>0</v>
      </c>
      <c r="K124" s="205" t="s">
        <v>128</v>
      </c>
      <c r="L124" s="39"/>
      <c r="M124" s="210" t="s">
        <v>1</v>
      </c>
      <c r="N124" s="211" t="s">
        <v>43</v>
      </c>
      <c r="O124" s="7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4" t="s">
        <v>129</v>
      </c>
      <c r="AT124" s="214" t="s">
        <v>124</v>
      </c>
      <c r="AU124" s="214" t="s">
        <v>86</v>
      </c>
      <c r="AY124" s="17" t="s">
        <v>121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86</v>
      </c>
      <c r="BK124" s="215">
        <f>ROUND(I124*H124,2)</f>
        <v>0</v>
      </c>
      <c r="BL124" s="17" t="s">
        <v>129</v>
      </c>
      <c r="BM124" s="214" t="s">
        <v>402</v>
      </c>
    </row>
    <row r="125" spans="1:65" s="2" customFormat="1" ht="11.25">
      <c r="A125" s="34"/>
      <c r="B125" s="35"/>
      <c r="C125" s="36"/>
      <c r="D125" s="216" t="s">
        <v>131</v>
      </c>
      <c r="E125" s="36"/>
      <c r="F125" s="217" t="s">
        <v>401</v>
      </c>
      <c r="G125" s="36"/>
      <c r="H125" s="36"/>
      <c r="I125" s="115"/>
      <c r="J125" s="36"/>
      <c r="K125" s="36"/>
      <c r="L125" s="39"/>
      <c r="M125" s="218"/>
      <c r="N125" s="219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131</v>
      </c>
      <c r="AU125" s="17" t="s">
        <v>86</v>
      </c>
    </row>
    <row r="126" spans="1:65" s="15" customFormat="1" ht="11.25">
      <c r="B126" s="252"/>
      <c r="C126" s="253"/>
      <c r="D126" s="216" t="s">
        <v>133</v>
      </c>
      <c r="E126" s="254" t="s">
        <v>1</v>
      </c>
      <c r="F126" s="255" t="s">
        <v>401</v>
      </c>
      <c r="G126" s="253"/>
      <c r="H126" s="254" t="s">
        <v>1</v>
      </c>
      <c r="I126" s="256"/>
      <c r="J126" s="253"/>
      <c r="K126" s="253"/>
      <c r="L126" s="257"/>
      <c r="M126" s="258"/>
      <c r="N126" s="259"/>
      <c r="O126" s="259"/>
      <c r="P126" s="259"/>
      <c r="Q126" s="259"/>
      <c r="R126" s="259"/>
      <c r="S126" s="259"/>
      <c r="T126" s="260"/>
      <c r="AT126" s="261" t="s">
        <v>133</v>
      </c>
      <c r="AU126" s="261" t="s">
        <v>86</v>
      </c>
      <c r="AV126" s="15" t="s">
        <v>86</v>
      </c>
      <c r="AW126" s="15" t="s">
        <v>32</v>
      </c>
      <c r="AX126" s="15" t="s">
        <v>78</v>
      </c>
      <c r="AY126" s="261" t="s">
        <v>121</v>
      </c>
    </row>
    <row r="127" spans="1:65" s="13" customFormat="1" ht="11.25">
      <c r="B127" s="220"/>
      <c r="C127" s="221"/>
      <c r="D127" s="216" t="s">
        <v>133</v>
      </c>
      <c r="E127" s="222" t="s">
        <v>1</v>
      </c>
      <c r="F127" s="223" t="s">
        <v>86</v>
      </c>
      <c r="G127" s="221"/>
      <c r="H127" s="224">
        <v>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133</v>
      </c>
      <c r="AU127" s="230" t="s">
        <v>86</v>
      </c>
      <c r="AV127" s="13" t="s">
        <v>88</v>
      </c>
      <c r="AW127" s="13" t="s">
        <v>32</v>
      </c>
      <c r="AX127" s="13" t="s">
        <v>78</v>
      </c>
      <c r="AY127" s="230" t="s">
        <v>121</v>
      </c>
    </row>
    <row r="128" spans="1:65" s="14" customFormat="1" ht="11.25">
      <c r="B128" s="231"/>
      <c r="C128" s="232"/>
      <c r="D128" s="216" t="s">
        <v>133</v>
      </c>
      <c r="E128" s="233" t="s">
        <v>1</v>
      </c>
      <c r="F128" s="234" t="s">
        <v>135</v>
      </c>
      <c r="G128" s="232"/>
      <c r="H128" s="235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133</v>
      </c>
      <c r="AU128" s="241" t="s">
        <v>86</v>
      </c>
      <c r="AV128" s="14" t="s">
        <v>129</v>
      </c>
      <c r="AW128" s="14" t="s">
        <v>32</v>
      </c>
      <c r="AX128" s="14" t="s">
        <v>86</v>
      </c>
      <c r="AY128" s="241" t="s">
        <v>121</v>
      </c>
    </row>
    <row r="129" spans="1:65" s="2" customFormat="1" ht="16.5" customHeight="1">
      <c r="A129" s="34"/>
      <c r="B129" s="35"/>
      <c r="C129" s="203" t="s">
        <v>141</v>
      </c>
      <c r="D129" s="203" t="s">
        <v>124</v>
      </c>
      <c r="E129" s="204" t="s">
        <v>403</v>
      </c>
      <c r="F129" s="205" t="s">
        <v>404</v>
      </c>
      <c r="G129" s="206" t="s">
        <v>398</v>
      </c>
      <c r="H129" s="207">
        <v>1</v>
      </c>
      <c r="I129" s="208"/>
      <c r="J129" s="209">
        <f>ROUND(I129*H129,2)</f>
        <v>0</v>
      </c>
      <c r="K129" s="205" t="s">
        <v>128</v>
      </c>
      <c r="L129" s="39"/>
      <c r="M129" s="210" t="s">
        <v>1</v>
      </c>
      <c r="N129" s="211" t="s">
        <v>43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129</v>
      </c>
      <c r="AT129" s="214" t="s">
        <v>124</v>
      </c>
      <c r="AU129" s="214" t="s">
        <v>86</v>
      </c>
      <c r="AY129" s="17" t="s">
        <v>121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86</v>
      </c>
      <c r="BK129" s="215">
        <f>ROUND(I129*H129,2)</f>
        <v>0</v>
      </c>
      <c r="BL129" s="17" t="s">
        <v>129</v>
      </c>
      <c r="BM129" s="214" t="s">
        <v>405</v>
      </c>
    </row>
    <row r="130" spans="1:65" s="2" customFormat="1" ht="11.25">
      <c r="A130" s="34"/>
      <c r="B130" s="35"/>
      <c r="C130" s="36"/>
      <c r="D130" s="216" t="s">
        <v>131</v>
      </c>
      <c r="E130" s="36"/>
      <c r="F130" s="217" t="s">
        <v>404</v>
      </c>
      <c r="G130" s="36"/>
      <c r="H130" s="36"/>
      <c r="I130" s="115"/>
      <c r="J130" s="36"/>
      <c r="K130" s="36"/>
      <c r="L130" s="39"/>
      <c r="M130" s="218"/>
      <c r="N130" s="21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131</v>
      </c>
      <c r="AU130" s="17" t="s">
        <v>86</v>
      </c>
    </row>
    <row r="131" spans="1:65" s="15" customFormat="1" ht="11.25">
      <c r="B131" s="252"/>
      <c r="C131" s="253"/>
      <c r="D131" s="216" t="s">
        <v>133</v>
      </c>
      <c r="E131" s="254" t="s">
        <v>1</v>
      </c>
      <c r="F131" s="255" t="s">
        <v>404</v>
      </c>
      <c r="G131" s="253"/>
      <c r="H131" s="254" t="s">
        <v>1</v>
      </c>
      <c r="I131" s="256"/>
      <c r="J131" s="253"/>
      <c r="K131" s="253"/>
      <c r="L131" s="257"/>
      <c r="M131" s="258"/>
      <c r="N131" s="259"/>
      <c r="O131" s="259"/>
      <c r="P131" s="259"/>
      <c r="Q131" s="259"/>
      <c r="R131" s="259"/>
      <c r="S131" s="259"/>
      <c r="T131" s="260"/>
      <c r="AT131" s="261" t="s">
        <v>133</v>
      </c>
      <c r="AU131" s="261" t="s">
        <v>86</v>
      </c>
      <c r="AV131" s="15" t="s">
        <v>86</v>
      </c>
      <c r="AW131" s="15" t="s">
        <v>32</v>
      </c>
      <c r="AX131" s="15" t="s">
        <v>78</v>
      </c>
      <c r="AY131" s="261" t="s">
        <v>121</v>
      </c>
    </row>
    <row r="132" spans="1:65" s="13" customFormat="1" ht="11.25">
      <c r="B132" s="220"/>
      <c r="C132" s="221"/>
      <c r="D132" s="216" t="s">
        <v>133</v>
      </c>
      <c r="E132" s="222" t="s">
        <v>1</v>
      </c>
      <c r="F132" s="223" t="s">
        <v>86</v>
      </c>
      <c r="G132" s="221"/>
      <c r="H132" s="224">
        <v>1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133</v>
      </c>
      <c r="AU132" s="230" t="s">
        <v>86</v>
      </c>
      <c r="AV132" s="13" t="s">
        <v>88</v>
      </c>
      <c r="AW132" s="13" t="s">
        <v>32</v>
      </c>
      <c r="AX132" s="13" t="s">
        <v>78</v>
      </c>
      <c r="AY132" s="230" t="s">
        <v>121</v>
      </c>
    </row>
    <row r="133" spans="1:65" s="14" customFormat="1" ht="11.25">
      <c r="B133" s="231"/>
      <c r="C133" s="232"/>
      <c r="D133" s="216" t="s">
        <v>133</v>
      </c>
      <c r="E133" s="233" t="s">
        <v>1</v>
      </c>
      <c r="F133" s="234" t="s">
        <v>135</v>
      </c>
      <c r="G133" s="232"/>
      <c r="H133" s="235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133</v>
      </c>
      <c r="AU133" s="241" t="s">
        <v>86</v>
      </c>
      <c r="AV133" s="14" t="s">
        <v>129</v>
      </c>
      <c r="AW133" s="14" t="s">
        <v>32</v>
      </c>
      <c r="AX133" s="14" t="s">
        <v>86</v>
      </c>
      <c r="AY133" s="241" t="s">
        <v>121</v>
      </c>
    </row>
    <row r="134" spans="1:65" s="2" customFormat="1" ht="16.5" customHeight="1">
      <c r="A134" s="34"/>
      <c r="B134" s="35"/>
      <c r="C134" s="203" t="s">
        <v>129</v>
      </c>
      <c r="D134" s="203" t="s">
        <v>124</v>
      </c>
      <c r="E134" s="204" t="s">
        <v>406</v>
      </c>
      <c r="F134" s="205" t="s">
        <v>407</v>
      </c>
      <c r="G134" s="206" t="s">
        <v>398</v>
      </c>
      <c r="H134" s="207">
        <v>1</v>
      </c>
      <c r="I134" s="208"/>
      <c r="J134" s="209">
        <f>ROUND(I134*H134,2)</f>
        <v>0</v>
      </c>
      <c r="K134" s="205" t="s">
        <v>128</v>
      </c>
      <c r="L134" s="39"/>
      <c r="M134" s="210" t="s">
        <v>1</v>
      </c>
      <c r="N134" s="211" t="s">
        <v>43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129</v>
      </c>
      <c r="AT134" s="214" t="s">
        <v>124</v>
      </c>
      <c r="AU134" s="214" t="s">
        <v>86</v>
      </c>
      <c r="AY134" s="17" t="s">
        <v>121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86</v>
      </c>
      <c r="BK134" s="215">
        <f>ROUND(I134*H134,2)</f>
        <v>0</v>
      </c>
      <c r="BL134" s="17" t="s">
        <v>129</v>
      </c>
      <c r="BM134" s="214" t="s">
        <v>408</v>
      </c>
    </row>
    <row r="135" spans="1:65" s="2" customFormat="1" ht="11.25">
      <c r="A135" s="34"/>
      <c r="B135" s="35"/>
      <c r="C135" s="36"/>
      <c r="D135" s="216" t="s">
        <v>131</v>
      </c>
      <c r="E135" s="36"/>
      <c r="F135" s="217" t="s">
        <v>407</v>
      </c>
      <c r="G135" s="36"/>
      <c r="H135" s="36"/>
      <c r="I135" s="115"/>
      <c r="J135" s="36"/>
      <c r="K135" s="36"/>
      <c r="L135" s="39"/>
      <c r="M135" s="218"/>
      <c r="N135" s="21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131</v>
      </c>
      <c r="AU135" s="17" t="s">
        <v>86</v>
      </c>
    </row>
    <row r="136" spans="1:65" s="15" customFormat="1" ht="11.25">
      <c r="B136" s="252"/>
      <c r="C136" s="253"/>
      <c r="D136" s="216" t="s">
        <v>133</v>
      </c>
      <c r="E136" s="254" t="s">
        <v>1</v>
      </c>
      <c r="F136" s="255" t="s">
        <v>407</v>
      </c>
      <c r="G136" s="253"/>
      <c r="H136" s="254" t="s">
        <v>1</v>
      </c>
      <c r="I136" s="256"/>
      <c r="J136" s="253"/>
      <c r="K136" s="253"/>
      <c r="L136" s="257"/>
      <c r="M136" s="258"/>
      <c r="N136" s="259"/>
      <c r="O136" s="259"/>
      <c r="P136" s="259"/>
      <c r="Q136" s="259"/>
      <c r="R136" s="259"/>
      <c r="S136" s="259"/>
      <c r="T136" s="260"/>
      <c r="AT136" s="261" t="s">
        <v>133</v>
      </c>
      <c r="AU136" s="261" t="s">
        <v>86</v>
      </c>
      <c r="AV136" s="15" t="s">
        <v>86</v>
      </c>
      <c r="AW136" s="15" t="s">
        <v>32</v>
      </c>
      <c r="AX136" s="15" t="s">
        <v>78</v>
      </c>
      <c r="AY136" s="261" t="s">
        <v>121</v>
      </c>
    </row>
    <row r="137" spans="1:65" s="13" customFormat="1" ht="11.25">
      <c r="B137" s="220"/>
      <c r="C137" s="221"/>
      <c r="D137" s="216" t="s">
        <v>133</v>
      </c>
      <c r="E137" s="222" t="s">
        <v>1</v>
      </c>
      <c r="F137" s="223" t="s">
        <v>86</v>
      </c>
      <c r="G137" s="221"/>
      <c r="H137" s="224">
        <v>1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133</v>
      </c>
      <c r="AU137" s="230" t="s">
        <v>86</v>
      </c>
      <c r="AV137" s="13" t="s">
        <v>88</v>
      </c>
      <c r="AW137" s="13" t="s">
        <v>32</v>
      </c>
      <c r="AX137" s="13" t="s">
        <v>78</v>
      </c>
      <c r="AY137" s="230" t="s">
        <v>121</v>
      </c>
    </row>
    <row r="138" spans="1:65" s="14" customFormat="1" ht="11.25">
      <c r="B138" s="231"/>
      <c r="C138" s="232"/>
      <c r="D138" s="216" t="s">
        <v>133</v>
      </c>
      <c r="E138" s="233" t="s">
        <v>1</v>
      </c>
      <c r="F138" s="234" t="s">
        <v>135</v>
      </c>
      <c r="G138" s="232"/>
      <c r="H138" s="235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133</v>
      </c>
      <c r="AU138" s="241" t="s">
        <v>86</v>
      </c>
      <c r="AV138" s="14" t="s">
        <v>129</v>
      </c>
      <c r="AW138" s="14" t="s">
        <v>32</v>
      </c>
      <c r="AX138" s="14" t="s">
        <v>86</v>
      </c>
      <c r="AY138" s="241" t="s">
        <v>121</v>
      </c>
    </row>
    <row r="139" spans="1:65" s="2" customFormat="1" ht="16.5" customHeight="1">
      <c r="A139" s="34"/>
      <c r="B139" s="35"/>
      <c r="C139" s="203" t="s">
        <v>150</v>
      </c>
      <c r="D139" s="203" t="s">
        <v>124</v>
      </c>
      <c r="E139" s="204" t="s">
        <v>409</v>
      </c>
      <c r="F139" s="205" t="s">
        <v>410</v>
      </c>
      <c r="G139" s="206" t="s">
        <v>398</v>
      </c>
      <c r="H139" s="207">
        <v>1</v>
      </c>
      <c r="I139" s="208"/>
      <c r="J139" s="209">
        <f>ROUND(I139*H139,2)</f>
        <v>0</v>
      </c>
      <c r="K139" s="205" t="s">
        <v>128</v>
      </c>
      <c r="L139" s="39"/>
      <c r="M139" s="210" t="s">
        <v>1</v>
      </c>
      <c r="N139" s="211" t="s">
        <v>43</v>
      </c>
      <c r="O139" s="71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129</v>
      </c>
      <c r="AT139" s="214" t="s">
        <v>124</v>
      </c>
      <c r="AU139" s="214" t="s">
        <v>86</v>
      </c>
      <c r="AY139" s="17" t="s">
        <v>121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7" t="s">
        <v>86</v>
      </c>
      <c r="BK139" s="215">
        <f>ROUND(I139*H139,2)</f>
        <v>0</v>
      </c>
      <c r="BL139" s="17" t="s">
        <v>129</v>
      </c>
      <c r="BM139" s="214" t="s">
        <v>411</v>
      </c>
    </row>
    <row r="140" spans="1:65" s="2" customFormat="1" ht="11.25">
      <c r="A140" s="34"/>
      <c r="B140" s="35"/>
      <c r="C140" s="36"/>
      <c r="D140" s="216" t="s">
        <v>131</v>
      </c>
      <c r="E140" s="36"/>
      <c r="F140" s="217" t="s">
        <v>410</v>
      </c>
      <c r="G140" s="36"/>
      <c r="H140" s="36"/>
      <c r="I140" s="115"/>
      <c r="J140" s="36"/>
      <c r="K140" s="36"/>
      <c r="L140" s="39"/>
      <c r="M140" s="218"/>
      <c r="N140" s="21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131</v>
      </c>
      <c r="AU140" s="17" t="s">
        <v>86</v>
      </c>
    </row>
    <row r="141" spans="1:65" s="15" customFormat="1" ht="11.25">
      <c r="B141" s="252"/>
      <c r="C141" s="253"/>
      <c r="D141" s="216" t="s">
        <v>133</v>
      </c>
      <c r="E141" s="254" t="s">
        <v>1</v>
      </c>
      <c r="F141" s="255" t="s">
        <v>410</v>
      </c>
      <c r="G141" s="253"/>
      <c r="H141" s="254" t="s">
        <v>1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AT141" s="261" t="s">
        <v>133</v>
      </c>
      <c r="AU141" s="261" t="s">
        <v>86</v>
      </c>
      <c r="AV141" s="15" t="s">
        <v>86</v>
      </c>
      <c r="AW141" s="15" t="s">
        <v>32</v>
      </c>
      <c r="AX141" s="15" t="s">
        <v>78</v>
      </c>
      <c r="AY141" s="261" t="s">
        <v>121</v>
      </c>
    </row>
    <row r="142" spans="1:65" s="13" customFormat="1" ht="11.25">
      <c r="B142" s="220"/>
      <c r="C142" s="221"/>
      <c r="D142" s="216" t="s">
        <v>133</v>
      </c>
      <c r="E142" s="222" t="s">
        <v>1</v>
      </c>
      <c r="F142" s="223" t="s">
        <v>86</v>
      </c>
      <c r="G142" s="221"/>
      <c r="H142" s="224">
        <v>1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133</v>
      </c>
      <c r="AU142" s="230" t="s">
        <v>86</v>
      </c>
      <c r="AV142" s="13" t="s">
        <v>88</v>
      </c>
      <c r="AW142" s="13" t="s">
        <v>32</v>
      </c>
      <c r="AX142" s="13" t="s">
        <v>78</v>
      </c>
      <c r="AY142" s="230" t="s">
        <v>121</v>
      </c>
    </row>
    <row r="143" spans="1:65" s="14" customFormat="1" ht="11.25">
      <c r="B143" s="231"/>
      <c r="C143" s="232"/>
      <c r="D143" s="216" t="s">
        <v>133</v>
      </c>
      <c r="E143" s="233" t="s">
        <v>1</v>
      </c>
      <c r="F143" s="234" t="s">
        <v>135</v>
      </c>
      <c r="G143" s="232"/>
      <c r="H143" s="235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133</v>
      </c>
      <c r="AU143" s="241" t="s">
        <v>86</v>
      </c>
      <c r="AV143" s="14" t="s">
        <v>129</v>
      </c>
      <c r="AW143" s="14" t="s">
        <v>32</v>
      </c>
      <c r="AX143" s="14" t="s">
        <v>86</v>
      </c>
      <c r="AY143" s="241" t="s">
        <v>121</v>
      </c>
    </row>
    <row r="144" spans="1:65" s="2" customFormat="1" ht="16.5" customHeight="1">
      <c r="A144" s="34"/>
      <c r="B144" s="35"/>
      <c r="C144" s="203" t="s">
        <v>155</v>
      </c>
      <c r="D144" s="203" t="s">
        <v>124</v>
      </c>
      <c r="E144" s="204" t="s">
        <v>412</v>
      </c>
      <c r="F144" s="205" t="s">
        <v>413</v>
      </c>
      <c r="G144" s="206" t="s">
        <v>398</v>
      </c>
      <c r="H144" s="207">
        <v>1</v>
      </c>
      <c r="I144" s="208"/>
      <c r="J144" s="209">
        <f>ROUND(I144*H144,2)</f>
        <v>0</v>
      </c>
      <c r="K144" s="205" t="s">
        <v>128</v>
      </c>
      <c r="L144" s="39"/>
      <c r="M144" s="210" t="s">
        <v>1</v>
      </c>
      <c r="N144" s="211" t="s">
        <v>43</v>
      </c>
      <c r="O144" s="71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129</v>
      </c>
      <c r="AT144" s="214" t="s">
        <v>124</v>
      </c>
      <c r="AU144" s="214" t="s">
        <v>86</v>
      </c>
      <c r="AY144" s="17" t="s">
        <v>121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86</v>
      </c>
      <c r="BK144" s="215">
        <f>ROUND(I144*H144,2)</f>
        <v>0</v>
      </c>
      <c r="BL144" s="17" t="s">
        <v>129</v>
      </c>
      <c r="BM144" s="214" t="s">
        <v>414</v>
      </c>
    </row>
    <row r="145" spans="1:65" s="2" customFormat="1" ht="11.25">
      <c r="A145" s="34"/>
      <c r="B145" s="35"/>
      <c r="C145" s="36"/>
      <c r="D145" s="216" t="s">
        <v>131</v>
      </c>
      <c r="E145" s="36"/>
      <c r="F145" s="217" t="s">
        <v>413</v>
      </c>
      <c r="G145" s="36"/>
      <c r="H145" s="36"/>
      <c r="I145" s="115"/>
      <c r="J145" s="36"/>
      <c r="K145" s="36"/>
      <c r="L145" s="39"/>
      <c r="M145" s="218"/>
      <c r="N145" s="21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131</v>
      </c>
      <c r="AU145" s="17" t="s">
        <v>86</v>
      </c>
    </row>
    <row r="146" spans="1:65" s="15" customFormat="1" ht="11.25">
      <c r="B146" s="252"/>
      <c r="C146" s="253"/>
      <c r="D146" s="216" t="s">
        <v>133</v>
      </c>
      <c r="E146" s="254" t="s">
        <v>1</v>
      </c>
      <c r="F146" s="255" t="s">
        <v>413</v>
      </c>
      <c r="G146" s="253"/>
      <c r="H146" s="254" t="s">
        <v>1</v>
      </c>
      <c r="I146" s="256"/>
      <c r="J146" s="253"/>
      <c r="K146" s="253"/>
      <c r="L146" s="257"/>
      <c r="M146" s="258"/>
      <c r="N146" s="259"/>
      <c r="O146" s="259"/>
      <c r="P146" s="259"/>
      <c r="Q146" s="259"/>
      <c r="R146" s="259"/>
      <c r="S146" s="259"/>
      <c r="T146" s="260"/>
      <c r="AT146" s="261" t="s">
        <v>133</v>
      </c>
      <c r="AU146" s="261" t="s">
        <v>86</v>
      </c>
      <c r="AV146" s="15" t="s">
        <v>86</v>
      </c>
      <c r="AW146" s="15" t="s">
        <v>32</v>
      </c>
      <c r="AX146" s="15" t="s">
        <v>78</v>
      </c>
      <c r="AY146" s="261" t="s">
        <v>121</v>
      </c>
    </row>
    <row r="147" spans="1:65" s="13" customFormat="1" ht="11.25">
      <c r="B147" s="220"/>
      <c r="C147" s="221"/>
      <c r="D147" s="216" t="s">
        <v>133</v>
      </c>
      <c r="E147" s="222" t="s">
        <v>1</v>
      </c>
      <c r="F147" s="223" t="s">
        <v>86</v>
      </c>
      <c r="G147" s="221"/>
      <c r="H147" s="224">
        <v>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133</v>
      </c>
      <c r="AU147" s="230" t="s">
        <v>86</v>
      </c>
      <c r="AV147" s="13" t="s">
        <v>88</v>
      </c>
      <c r="AW147" s="13" t="s">
        <v>32</v>
      </c>
      <c r="AX147" s="13" t="s">
        <v>78</v>
      </c>
      <c r="AY147" s="230" t="s">
        <v>121</v>
      </c>
    </row>
    <row r="148" spans="1:65" s="14" customFormat="1" ht="11.25">
      <c r="B148" s="231"/>
      <c r="C148" s="232"/>
      <c r="D148" s="216" t="s">
        <v>133</v>
      </c>
      <c r="E148" s="233" t="s">
        <v>1</v>
      </c>
      <c r="F148" s="234" t="s">
        <v>135</v>
      </c>
      <c r="G148" s="232"/>
      <c r="H148" s="235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133</v>
      </c>
      <c r="AU148" s="241" t="s">
        <v>86</v>
      </c>
      <c r="AV148" s="14" t="s">
        <v>129</v>
      </c>
      <c r="AW148" s="14" t="s">
        <v>32</v>
      </c>
      <c r="AX148" s="14" t="s">
        <v>86</v>
      </c>
      <c r="AY148" s="241" t="s">
        <v>121</v>
      </c>
    </row>
    <row r="149" spans="1:65" s="2" customFormat="1" ht="16.5" customHeight="1">
      <c r="A149" s="34"/>
      <c r="B149" s="35"/>
      <c r="C149" s="203" t="s">
        <v>160</v>
      </c>
      <c r="D149" s="203" t="s">
        <v>124</v>
      </c>
      <c r="E149" s="204" t="s">
        <v>415</v>
      </c>
      <c r="F149" s="205" t="s">
        <v>416</v>
      </c>
      <c r="G149" s="206" t="s">
        <v>398</v>
      </c>
      <c r="H149" s="207">
        <v>1</v>
      </c>
      <c r="I149" s="208"/>
      <c r="J149" s="209">
        <f>ROUND(I149*H149,2)</f>
        <v>0</v>
      </c>
      <c r="K149" s="205" t="s">
        <v>128</v>
      </c>
      <c r="L149" s="39"/>
      <c r="M149" s="210" t="s">
        <v>1</v>
      </c>
      <c r="N149" s="211" t="s">
        <v>43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417</v>
      </c>
      <c r="AT149" s="214" t="s">
        <v>124</v>
      </c>
      <c r="AU149" s="214" t="s">
        <v>86</v>
      </c>
      <c r="AY149" s="17" t="s">
        <v>121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86</v>
      </c>
      <c r="BK149" s="215">
        <f>ROUND(I149*H149,2)</f>
        <v>0</v>
      </c>
      <c r="BL149" s="17" t="s">
        <v>417</v>
      </c>
      <c r="BM149" s="214" t="s">
        <v>418</v>
      </c>
    </row>
    <row r="150" spans="1:65" s="2" customFormat="1" ht="11.25">
      <c r="A150" s="34"/>
      <c r="B150" s="35"/>
      <c r="C150" s="36"/>
      <c r="D150" s="216" t="s">
        <v>131</v>
      </c>
      <c r="E150" s="36"/>
      <c r="F150" s="217" t="s">
        <v>416</v>
      </c>
      <c r="G150" s="36"/>
      <c r="H150" s="36"/>
      <c r="I150" s="115"/>
      <c r="J150" s="36"/>
      <c r="K150" s="36"/>
      <c r="L150" s="39"/>
      <c r="M150" s="218"/>
      <c r="N150" s="219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131</v>
      </c>
      <c r="AU150" s="17" t="s">
        <v>86</v>
      </c>
    </row>
    <row r="151" spans="1:65" s="2" customFormat="1" ht="16.5" customHeight="1">
      <c r="A151" s="34"/>
      <c r="B151" s="35"/>
      <c r="C151" s="203" t="s">
        <v>165</v>
      </c>
      <c r="D151" s="203" t="s">
        <v>124</v>
      </c>
      <c r="E151" s="204" t="s">
        <v>419</v>
      </c>
      <c r="F151" s="205" t="s">
        <v>420</v>
      </c>
      <c r="G151" s="206" t="s">
        <v>127</v>
      </c>
      <c r="H151" s="207">
        <v>6</v>
      </c>
      <c r="I151" s="208"/>
      <c r="J151" s="209">
        <f>ROUND(I151*H151,2)</f>
        <v>0</v>
      </c>
      <c r="K151" s="205" t="s">
        <v>128</v>
      </c>
      <c r="L151" s="39"/>
      <c r="M151" s="210" t="s">
        <v>1</v>
      </c>
      <c r="N151" s="211" t="s">
        <v>43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129</v>
      </c>
      <c r="AT151" s="214" t="s">
        <v>124</v>
      </c>
      <c r="AU151" s="214" t="s">
        <v>86</v>
      </c>
      <c r="AY151" s="17" t="s">
        <v>121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86</v>
      </c>
      <c r="BK151" s="215">
        <f>ROUND(I151*H151,2)</f>
        <v>0</v>
      </c>
      <c r="BL151" s="17" t="s">
        <v>129</v>
      </c>
      <c r="BM151" s="214" t="s">
        <v>421</v>
      </c>
    </row>
    <row r="152" spans="1:65" s="2" customFormat="1" ht="11.25">
      <c r="A152" s="34"/>
      <c r="B152" s="35"/>
      <c r="C152" s="36"/>
      <c r="D152" s="216" t="s">
        <v>131</v>
      </c>
      <c r="E152" s="36"/>
      <c r="F152" s="217" t="s">
        <v>420</v>
      </c>
      <c r="G152" s="36"/>
      <c r="H152" s="36"/>
      <c r="I152" s="115"/>
      <c r="J152" s="36"/>
      <c r="K152" s="36"/>
      <c r="L152" s="39"/>
      <c r="M152" s="218"/>
      <c r="N152" s="21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131</v>
      </c>
      <c r="AU152" s="17" t="s">
        <v>86</v>
      </c>
    </row>
    <row r="153" spans="1:65" s="15" customFormat="1" ht="11.25">
      <c r="B153" s="252"/>
      <c r="C153" s="253"/>
      <c r="D153" s="216" t="s">
        <v>133</v>
      </c>
      <c r="E153" s="254" t="s">
        <v>1</v>
      </c>
      <c r="F153" s="255" t="s">
        <v>420</v>
      </c>
      <c r="G153" s="253"/>
      <c r="H153" s="254" t="s">
        <v>1</v>
      </c>
      <c r="I153" s="256"/>
      <c r="J153" s="253"/>
      <c r="K153" s="253"/>
      <c r="L153" s="257"/>
      <c r="M153" s="258"/>
      <c r="N153" s="259"/>
      <c r="O153" s="259"/>
      <c r="P153" s="259"/>
      <c r="Q153" s="259"/>
      <c r="R153" s="259"/>
      <c r="S153" s="259"/>
      <c r="T153" s="260"/>
      <c r="AT153" s="261" t="s">
        <v>133</v>
      </c>
      <c r="AU153" s="261" t="s">
        <v>86</v>
      </c>
      <c r="AV153" s="15" t="s">
        <v>86</v>
      </c>
      <c r="AW153" s="15" t="s">
        <v>32</v>
      </c>
      <c r="AX153" s="15" t="s">
        <v>78</v>
      </c>
      <c r="AY153" s="261" t="s">
        <v>121</v>
      </c>
    </row>
    <row r="154" spans="1:65" s="13" customFormat="1" ht="11.25">
      <c r="B154" s="220"/>
      <c r="C154" s="221"/>
      <c r="D154" s="216" t="s">
        <v>133</v>
      </c>
      <c r="E154" s="222" t="s">
        <v>1</v>
      </c>
      <c r="F154" s="223" t="s">
        <v>422</v>
      </c>
      <c r="G154" s="221"/>
      <c r="H154" s="224">
        <v>6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133</v>
      </c>
      <c r="AU154" s="230" t="s">
        <v>86</v>
      </c>
      <c r="AV154" s="13" t="s">
        <v>88</v>
      </c>
      <c r="AW154" s="13" t="s">
        <v>32</v>
      </c>
      <c r="AX154" s="13" t="s">
        <v>78</v>
      </c>
      <c r="AY154" s="230" t="s">
        <v>121</v>
      </c>
    </row>
    <row r="155" spans="1:65" s="14" customFormat="1" ht="11.25">
      <c r="B155" s="231"/>
      <c r="C155" s="232"/>
      <c r="D155" s="216" t="s">
        <v>133</v>
      </c>
      <c r="E155" s="233" t="s">
        <v>1</v>
      </c>
      <c r="F155" s="234" t="s">
        <v>135</v>
      </c>
      <c r="G155" s="232"/>
      <c r="H155" s="235">
        <v>6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133</v>
      </c>
      <c r="AU155" s="241" t="s">
        <v>86</v>
      </c>
      <c r="AV155" s="14" t="s">
        <v>129</v>
      </c>
      <c r="AW155" s="14" t="s">
        <v>32</v>
      </c>
      <c r="AX155" s="14" t="s">
        <v>86</v>
      </c>
      <c r="AY155" s="241" t="s">
        <v>121</v>
      </c>
    </row>
    <row r="156" spans="1:65" s="2" customFormat="1" ht="16.5" customHeight="1">
      <c r="A156" s="34"/>
      <c r="B156" s="35"/>
      <c r="C156" s="203" t="s">
        <v>170</v>
      </c>
      <c r="D156" s="203" t="s">
        <v>124</v>
      </c>
      <c r="E156" s="204" t="s">
        <v>423</v>
      </c>
      <c r="F156" s="205" t="s">
        <v>424</v>
      </c>
      <c r="G156" s="206" t="s">
        <v>398</v>
      </c>
      <c r="H156" s="207">
        <v>1</v>
      </c>
      <c r="I156" s="208"/>
      <c r="J156" s="209">
        <f>ROUND(I156*H156,2)</f>
        <v>0</v>
      </c>
      <c r="K156" s="205" t="s">
        <v>128</v>
      </c>
      <c r="L156" s="39"/>
      <c r="M156" s="210" t="s">
        <v>1</v>
      </c>
      <c r="N156" s="211" t="s">
        <v>43</v>
      </c>
      <c r="O156" s="7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4" t="s">
        <v>417</v>
      </c>
      <c r="AT156" s="214" t="s">
        <v>124</v>
      </c>
      <c r="AU156" s="214" t="s">
        <v>86</v>
      </c>
      <c r="AY156" s="17" t="s">
        <v>121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86</v>
      </c>
      <c r="BK156" s="215">
        <f>ROUND(I156*H156,2)</f>
        <v>0</v>
      </c>
      <c r="BL156" s="17" t="s">
        <v>417</v>
      </c>
      <c r="BM156" s="214" t="s">
        <v>425</v>
      </c>
    </row>
    <row r="157" spans="1:65" s="2" customFormat="1" ht="11.25">
      <c r="A157" s="34"/>
      <c r="B157" s="35"/>
      <c r="C157" s="36"/>
      <c r="D157" s="216" t="s">
        <v>131</v>
      </c>
      <c r="E157" s="36"/>
      <c r="F157" s="217" t="s">
        <v>426</v>
      </c>
      <c r="G157" s="36"/>
      <c r="H157" s="36"/>
      <c r="I157" s="115"/>
      <c r="J157" s="36"/>
      <c r="K157" s="36"/>
      <c r="L157" s="39"/>
      <c r="M157" s="218"/>
      <c r="N157" s="21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131</v>
      </c>
      <c r="AU157" s="17" t="s">
        <v>86</v>
      </c>
    </row>
    <row r="158" spans="1:65" s="15" customFormat="1" ht="11.25">
      <c r="B158" s="252"/>
      <c r="C158" s="253"/>
      <c r="D158" s="216" t="s">
        <v>133</v>
      </c>
      <c r="E158" s="254" t="s">
        <v>1</v>
      </c>
      <c r="F158" s="255" t="s">
        <v>427</v>
      </c>
      <c r="G158" s="253"/>
      <c r="H158" s="254" t="s">
        <v>1</v>
      </c>
      <c r="I158" s="256"/>
      <c r="J158" s="253"/>
      <c r="K158" s="253"/>
      <c r="L158" s="257"/>
      <c r="M158" s="258"/>
      <c r="N158" s="259"/>
      <c r="O158" s="259"/>
      <c r="P158" s="259"/>
      <c r="Q158" s="259"/>
      <c r="R158" s="259"/>
      <c r="S158" s="259"/>
      <c r="T158" s="260"/>
      <c r="AT158" s="261" t="s">
        <v>133</v>
      </c>
      <c r="AU158" s="261" t="s">
        <v>86</v>
      </c>
      <c r="AV158" s="15" t="s">
        <v>86</v>
      </c>
      <c r="AW158" s="15" t="s">
        <v>32</v>
      </c>
      <c r="AX158" s="15" t="s">
        <v>78</v>
      </c>
      <c r="AY158" s="261" t="s">
        <v>121</v>
      </c>
    </row>
    <row r="159" spans="1:65" s="13" customFormat="1" ht="11.25">
      <c r="B159" s="220"/>
      <c r="C159" s="221"/>
      <c r="D159" s="216" t="s">
        <v>133</v>
      </c>
      <c r="E159" s="222" t="s">
        <v>1</v>
      </c>
      <c r="F159" s="223" t="s">
        <v>86</v>
      </c>
      <c r="G159" s="221"/>
      <c r="H159" s="224">
        <v>1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133</v>
      </c>
      <c r="AU159" s="230" t="s">
        <v>86</v>
      </c>
      <c r="AV159" s="13" t="s">
        <v>88</v>
      </c>
      <c r="AW159" s="13" t="s">
        <v>32</v>
      </c>
      <c r="AX159" s="13" t="s">
        <v>78</v>
      </c>
      <c r="AY159" s="230" t="s">
        <v>121</v>
      </c>
    </row>
    <row r="160" spans="1:65" s="14" customFormat="1" ht="11.25">
      <c r="B160" s="231"/>
      <c r="C160" s="232"/>
      <c r="D160" s="216" t="s">
        <v>133</v>
      </c>
      <c r="E160" s="233" t="s">
        <v>1</v>
      </c>
      <c r="F160" s="234" t="s">
        <v>135</v>
      </c>
      <c r="G160" s="232"/>
      <c r="H160" s="235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133</v>
      </c>
      <c r="AU160" s="241" t="s">
        <v>86</v>
      </c>
      <c r="AV160" s="14" t="s">
        <v>129</v>
      </c>
      <c r="AW160" s="14" t="s">
        <v>32</v>
      </c>
      <c r="AX160" s="14" t="s">
        <v>86</v>
      </c>
      <c r="AY160" s="241" t="s">
        <v>121</v>
      </c>
    </row>
    <row r="161" spans="1:65" s="2" customFormat="1" ht="16.5" customHeight="1">
      <c r="A161" s="34"/>
      <c r="B161" s="35"/>
      <c r="C161" s="203" t="s">
        <v>175</v>
      </c>
      <c r="D161" s="203" t="s">
        <v>124</v>
      </c>
      <c r="E161" s="204" t="s">
        <v>428</v>
      </c>
      <c r="F161" s="205" t="s">
        <v>429</v>
      </c>
      <c r="G161" s="206" t="s">
        <v>398</v>
      </c>
      <c r="H161" s="207">
        <v>1</v>
      </c>
      <c r="I161" s="208"/>
      <c r="J161" s="209">
        <f>ROUND(I161*H161,2)</f>
        <v>0</v>
      </c>
      <c r="K161" s="205" t="s">
        <v>1</v>
      </c>
      <c r="L161" s="39"/>
      <c r="M161" s="210" t="s">
        <v>1</v>
      </c>
      <c r="N161" s="211" t="s">
        <v>43</v>
      </c>
      <c r="O161" s="7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129</v>
      </c>
      <c r="AT161" s="214" t="s">
        <v>124</v>
      </c>
      <c r="AU161" s="214" t="s">
        <v>86</v>
      </c>
      <c r="AY161" s="17" t="s">
        <v>121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86</v>
      </c>
      <c r="BK161" s="215">
        <f>ROUND(I161*H161,2)</f>
        <v>0</v>
      </c>
      <c r="BL161" s="17" t="s">
        <v>129</v>
      </c>
      <c r="BM161" s="214" t="s">
        <v>430</v>
      </c>
    </row>
    <row r="162" spans="1:65" s="15" customFormat="1" ht="11.25">
      <c r="B162" s="252"/>
      <c r="C162" s="253"/>
      <c r="D162" s="216" t="s">
        <v>133</v>
      </c>
      <c r="E162" s="254" t="s">
        <v>1</v>
      </c>
      <c r="F162" s="255" t="s">
        <v>429</v>
      </c>
      <c r="G162" s="253"/>
      <c r="H162" s="254" t="s">
        <v>1</v>
      </c>
      <c r="I162" s="256"/>
      <c r="J162" s="253"/>
      <c r="K162" s="253"/>
      <c r="L162" s="257"/>
      <c r="M162" s="258"/>
      <c r="N162" s="259"/>
      <c r="O162" s="259"/>
      <c r="P162" s="259"/>
      <c r="Q162" s="259"/>
      <c r="R162" s="259"/>
      <c r="S162" s="259"/>
      <c r="T162" s="260"/>
      <c r="AT162" s="261" t="s">
        <v>133</v>
      </c>
      <c r="AU162" s="261" t="s">
        <v>86</v>
      </c>
      <c r="AV162" s="15" t="s">
        <v>86</v>
      </c>
      <c r="AW162" s="15" t="s">
        <v>32</v>
      </c>
      <c r="AX162" s="15" t="s">
        <v>78</v>
      </c>
      <c r="AY162" s="261" t="s">
        <v>121</v>
      </c>
    </row>
    <row r="163" spans="1:65" s="13" customFormat="1" ht="11.25">
      <c r="B163" s="220"/>
      <c r="C163" s="221"/>
      <c r="D163" s="216" t="s">
        <v>133</v>
      </c>
      <c r="E163" s="222" t="s">
        <v>1</v>
      </c>
      <c r="F163" s="223" t="s">
        <v>86</v>
      </c>
      <c r="G163" s="221"/>
      <c r="H163" s="224">
        <v>1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133</v>
      </c>
      <c r="AU163" s="230" t="s">
        <v>86</v>
      </c>
      <c r="AV163" s="13" t="s">
        <v>88</v>
      </c>
      <c r="AW163" s="13" t="s">
        <v>32</v>
      </c>
      <c r="AX163" s="13" t="s">
        <v>78</v>
      </c>
      <c r="AY163" s="230" t="s">
        <v>121</v>
      </c>
    </row>
    <row r="164" spans="1:65" s="14" customFormat="1" ht="11.25">
      <c r="B164" s="231"/>
      <c r="C164" s="232"/>
      <c r="D164" s="216" t="s">
        <v>133</v>
      </c>
      <c r="E164" s="233" t="s">
        <v>1</v>
      </c>
      <c r="F164" s="234" t="s">
        <v>135</v>
      </c>
      <c r="G164" s="232"/>
      <c r="H164" s="235">
        <v>1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133</v>
      </c>
      <c r="AU164" s="241" t="s">
        <v>86</v>
      </c>
      <c r="AV164" s="14" t="s">
        <v>129</v>
      </c>
      <c r="AW164" s="14" t="s">
        <v>32</v>
      </c>
      <c r="AX164" s="14" t="s">
        <v>86</v>
      </c>
      <c r="AY164" s="241" t="s">
        <v>121</v>
      </c>
    </row>
    <row r="165" spans="1:65" s="2" customFormat="1" ht="16.5" customHeight="1">
      <c r="A165" s="34"/>
      <c r="B165" s="35"/>
      <c r="C165" s="203" t="s">
        <v>122</v>
      </c>
      <c r="D165" s="203" t="s">
        <v>124</v>
      </c>
      <c r="E165" s="204" t="s">
        <v>431</v>
      </c>
      <c r="F165" s="205" t="s">
        <v>432</v>
      </c>
      <c r="G165" s="206" t="s">
        <v>398</v>
      </c>
      <c r="H165" s="207">
        <v>1</v>
      </c>
      <c r="I165" s="208"/>
      <c r="J165" s="209">
        <f>ROUND(I165*H165,2)</f>
        <v>0</v>
      </c>
      <c r="K165" s="205" t="s">
        <v>1</v>
      </c>
      <c r="L165" s="39"/>
      <c r="M165" s="265" t="s">
        <v>1</v>
      </c>
      <c r="N165" s="266" t="s">
        <v>43</v>
      </c>
      <c r="O165" s="267"/>
      <c r="P165" s="268">
        <f>O165*H165</f>
        <v>0</v>
      </c>
      <c r="Q165" s="268">
        <v>0</v>
      </c>
      <c r="R165" s="268">
        <f>Q165*H165</f>
        <v>0</v>
      </c>
      <c r="S165" s="268">
        <v>0</v>
      </c>
      <c r="T165" s="26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129</v>
      </c>
      <c r="AT165" s="214" t="s">
        <v>124</v>
      </c>
      <c r="AU165" s="214" t="s">
        <v>86</v>
      </c>
      <c r="AY165" s="17" t="s">
        <v>121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86</v>
      </c>
      <c r="BK165" s="215">
        <f>ROUND(I165*H165,2)</f>
        <v>0</v>
      </c>
      <c r="BL165" s="17" t="s">
        <v>129</v>
      </c>
      <c r="BM165" s="214" t="s">
        <v>433</v>
      </c>
    </row>
    <row r="166" spans="1:65" s="2" customFormat="1" ht="6.95" customHeight="1">
      <c r="A166" s="34"/>
      <c r="B166" s="54"/>
      <c r="C166" s="55"/>
      <c r="D166" s="55"/>
      <c r="E166" s="55"/>
      <c r="F166" s="55"/>
      <c r="G166" s="55"/>
      <c r="H166" s="55"/>
      <c r="I166" s="152"/>
      <c r="J166" s="55"/>
      <c r="K166" s="55"/>
      <c r="L166" s="39"/>
      <c r="M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</row>
  </sheetData>
  <sheetProtection algorithmName="SHA-512" hashValue="yTHXTv3btgy8KfRHBeD3v8WoQXAlSC9rl02nxF4AQ0xu6kn62d5Mc4L3NWOKKDvEjaIcZavUjnT14CrF6FqQ9w==" saltValue="ZNnYgookBJxxb/cNTCprzYT0KInK9KMhh/BmVLon8ZIvZdiw0OP5ncFQX7IzRFRpeoEbJY9ITuJAMcVsKOEd2g==" spinCount="100000" sheet="1" objects="1" scenarios="1" formatColumns="0" formatRows="0" autoFilter="0"/>
  <autoFilter ref="C116:K165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101b - Velkoplošná opr...</vt:lpstr>
      <vt:lpstr>VRN - Vedlejší rozpočtové...</vt:lpstr>
      <vt:lpstr>'Rekapitulace stavby'!Názvy_tisku</vt:lpstr>
      <vt:lpstr>'SO 101b - Velkoplošná opr...'!Názvy_tisku</vt:lpstr>
      <vt:lpstr>'VRN - Vedlejší rozpočtové...'!Názvy_tisku</vt:lpstr>
      <vt:lpstr>'Rekapitulace stavby'!Oblast_tisku</vt:lpstr>
      <vt:lpstr>'SO 101b - Velkoplošná opr...'!Oblast_tisku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Šprincl</dc:creator>
  <cp:lastModifiedBy>David Šprincl</cp:lastModifiedBy>
  <cp:lastPrinted>2020-07-20T15:27:13Z</cp:lastPrinted>
  <dcterms:created xsi:type="dcterms:W3CDTF">2020-07-20T15:17:54Z</dcterms:created>
  <dcterms:modified xsi:type="dcterms:W3CDTF">2020-07-20T15:27:25Z</dcterms:modified>
</cp:coreProperties>
</file>